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mirian_jaime_inabima_gob_do/Documents/Documentos/TRANSPARENCIA/04 Abril/"/>
    </mc:Choice>
  </mc:AlternateContent>
  <xr:revisionPtr revIDLastSave="509" documentId="13_ncr:1_{FCA4BE84-4442-448B-9086-FE4572246451}" xr6:coauthVersionLast="47" xr6:coauthVersionMax="47" xr10:uidLastSave="{ECB43EC3-4C16-4EAB-9769-2BA0DB6F798E}"/>
  <bookViews>
    <workbookView xWindow="-120" yWindow="-120" windowWidth="29040" windowHeight="15720" xr2:uid="{00000000-000D-0000-FFFF-FFFF00000000}"/>
  </bookViews>
  <sheets>
    <sheet name="Plantilla Ejecucion" sheetId="1" r:id="rId1"/>
  </sheets>
  <definedNames>
    <definedName name="_xlnm.Print_Area" localSheetId="0">'Plantilla Ejecucion'!$A$1:$Q$203</definedName>
    <definedName name="_xlnm.Print_Titles" localSheetId="0">'Plantilla Ejecucion'!$14:$14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3" i="1" l="1"/>
  <c r="H181" i="1"/>
  <c r="H183" i="1" s="1"/>
  <c r="F183" i="1"/>
  <c r="F178" i="1"/>
  <c r="G178" i="1"/>
  <c r="H178" i="1"/>
  <c r="F175" i="1"/>
  <c r="G175" i="1"/>
  <c r="H175" i="1"/>
  <c r="F168" i="1"/>
  <c r="G168" i="1"/>
  <c r="H168" i="1"/>
  <c r="F165" i="1"/>
  <c r="G165" i="1"/>
  <c r="H165" i="1"/>
  <c r="F159" i="1"/>
  <c r="G159" i="1"/>
  <c r="H159" i="1"/>
  <c r="E159" i="1"/>
  <c r="H136" i="1"/>
  <c r="H142" i="1"/>
  <c r="H137" i="1"/>
  <c r="F136" i="1"/>
  <c r="G136" i="1"/>
  <c r="H119" i="1"/>
  <c r="H118" i="1" s="1"/>
  <c r="H106" i="1"/>
  <c r="H99" i="1"/>
  <c r="H93" i="1"/>
  <c r="H85" i="1"/>
  <c r="H82" i="1"/>
  <c r="H44" i="1"/>
  <c r="H57" i="1"/>
  <c r="H37" i="1"/>
  <c r="H78" i="1"/>
  <c r="H68" i="1"/>
  <c r="Q68" i="1" s="1"/>
  <c r="H25" i="1"/>
  <c r="H55" i="1"/>
  <c r="H31" i="1"/>
  <c r="H18" i="1"/>
  <c r="H17" i="1" s="1"/>
  <c r="D159" i="1"/>
  <c r="D165" i="1"/>
  <c r="D99" i="1"/>
  <c r="D81" i="1" s="1"/>
  <c r="D68" i="1"/>
  <c r="G36" i="1"/>
  <c r="G68" i="1"/>
  <c r="F36" i="1"/>
  <c r="G106" i="1"/>
  <c r="G118" i="1"/>
  <c r="F106" i="1"/>
  <c r="Q54" i="1"/>
  <c r="Q53" i="1"/>
  <c r="D57" i="1"/>
  <c r="D50" i="1"/>
  <c r="D44" i="1"/>
  <c r="D37" i="1"/>
  <c r="D144" i="1"/>
  <c r="D137" i="1"/>
  <c r="D156" i="1"/>
  <c r="D142" i="1"/>
  <c r="D106" i="1"/>
  <c r="D85" i="1"/>
  <c r="D88" i="1"/>
  <c r="D91" i="1"/>
  <c r="D93" i="1"/>
  <c r="D82" i="1"/>
  <c r="C88" i="1"/>
  <c r="D78" i="1"/>
  <c r="E50" i="1"/>
  <c r="D55" i="1"/>
  <c r="C37" i="1"/>
  <c r="C36" i="1" s="1"/>
  <c r="G119" i="1"/>
  <c r="G99" i="1"/>
  <c r="Q69" i="1"/>
  <c r="Q70" i="1"/>
  <c r="Q71" i="1"/>
  <c r="Q72" i="1"/>
  <c r="Q73" i="1"/>
  <c r="Q74" i="1"/>
  <c r="Q75" i="1"/>
  <c r="Q76" i="1"/>
  <c r="Q77" i="1"/>
  <c r="Q78" i="1"/>
  <c r="Q79" i="1"/>
  <c r="Q80" i="1"/>
  <c r="G55" i="1"/>
  <c r="G37" i="1"/>
  <c r="F37" i="1"/>
  <c r="F31" i="1"/>
  <c r="G31" i="1"/>
  <c r="Q19" i="1"/>
  <c r="Q20" i="1"/>
  <c r="Q21" i="1"/>
  <c r="Q24" i="1"/>
  <c r="F18" i="1"/>
  <c r="G18" i="1"/>
  <c r="C55" i="1"/>
  <c r="E119" i="1"/>
  <c r="F119" i="1"/>
  <c r="F118" i="1" s="1"/>
  <c r="F99" i="1"/>
  <c r="F55" i="1"/>
  <c r="E18" i="1"/>
  <c r="D118" i="1"/>
  <c r="D31" i="1"/>
  <c r="D25" i="1"/>
  <c r="D18" i="1"/>
  <c r="H81" i="1" l="1"/>
  <c r="H36" i="1"/>
  <c r="D136" i="1"/>
  <c r="Q18" i="1"/>
  <c r="D36" i="1"/>
  <c r="F81" i="1"/>
  <c r="D17" i="1"/>
  <c r="G81" i="1"/>
  <c r="F17" i="1"/>
  <c r="E55" i="1"/>
  <c r="C168" i="1" l="1"/>
  <c r="C99" i="1"/>
  <c r="C85" i="1"/>
  <c r="C25" i="1"/>
  <c r="C18" i="1"/>
  <c r="C31" i="1"/>
  <c r="G17" i="1"/>
  <c r="I17" i="1"/>
  <c r="K17" i="1"/>
  <c r="L17" i="1"/>
  <c r="M17" i="1"/>
  <c r="N17" i="1"/>
  <c r="O17" i="1"/>
  <c r="E25" i="1"/>
  <c r="E31" i="1"/>
  <c r="J17" i="1"/>
  <c r="P17" i="1"/>
  <c r="E37" i="1"/>
  <c r="E36" i="1" s="1"/>
  <c r="Q55" i="1"/>
  <c r="Q82" i="1"/>
  <c r="Q85" i="1"/>
  <c r="Q88" i="1"/>
  <c r="C91" i="1"/>
  <c r="E96" i="1"/>
  <c r="Q96" i="1" s="1"/>
  <c r="E99" i="1"/>
  <c r="Q99" i="1" s="1"/>
  <c r="C106" i="1"/>
  <c r="E106" i="1"/>
  <c r="Q106" i="1" s="1"/>
  <c r="C119" i="1"/>
  <c r="C118" i="1" s="1"/>
  <c r="E118" i="1"/>
  <c r="E128" i="1"/>
  <c r="C137" i="1"/>
  <c r="C144" i="1"/>
  <c r="E136" i="1"/>
  <c r="C159" i="1"/>
  <c r="C165" i="1"/>
  <c r="E165" i="1"/>
  <c r="E168" i="1"/>
  <c r="C175" i="1"/>
  <c r="E175" i="1"/>
  <c r="C178" i="1"/>
  <c r="E178" i="1"/>
  <c r="C181" i="1"/>
  <c r="E181" i="1"/>
  <c r="Q86" i="1"/>
  <c r="Q87" i="1"/>
  <c r="Q89" i="1"/>
  <c r="Q90" i="1"/>
  <c r="Q92" i="1"/>
  <c r="Q93" i="1"/>
  <c r="Q94" i="1"/>
  <c r="Q95" i="1"/>
  <c r="Q97" i="1"/>
  <c r="Q98" i="1"/>
  <c r="Q83" i="1"/>
  <c r="Q84" i="1"/>
  <c r="Q58" i="1"/>
  <c r="Q59" i="1"/>
  <c r="Q60" i="1"/>
  <c r="Q61" i="1"/>
  <c r="Q62" i="1"/>
  <c r="Q63" i="1"/>
  <c r="Q64" i="1"/>
  <c r="Q65" i="1"/>
  <c r="Q66" i="1"/>
  <c r="Q67" i="1"/>
  <c r="Q57" i="1"/>
  <c r="Q107" i="1"/>
  <c r="Q108" i="1"/>
  <c r="Q109" i="1"/>
  <c r="Q110" i="1"/>
  <c r="Q111" i="1"/>
  <c r="Q112" i="1"/>
  <c r="Q113" i="1"/>
  <c r="Q114" i="1"/>
  <c r="Q115" i="1"/>
  <c r="Q116" i="1"/>
  <c r="Q117" i="1"/>
  <c r="Q101" i="1"/>
  <c r="Q102" i="1"/>
  <c r="Q103" i="1"/>
  <c r="Q104" i="1"/>
  <c r="Q100" i="1"/>
  <c r="Q56" i="1"/>
  <c r="Q44" i="1"/>
  <c r="Q45" i="1"/>
  <c r="Q46" i="1"/>
  <c r="Q47" i="1"/>
  <c r="Q48" i="1"/>
  <c r="Q49" i="1"/>
  <c r="Q51" i="1"/>
  <c r="Q52" i="1"/>
  <c r="Q43" i="1"/>
  <c r="Q28" i="1"/>
  <c r="Q27" i="1"/>
  <c r="Q29" i="1"/>
  <c r="Q30" i="1"/>
  <c r="C81" i="1" l="1"/>
  <c r="C183" i="1"/>
  <c r="E183" i="1"/>
  <c r="Q50" i="1"/>
  <c r="C136" i="1"/>
  <c r="C128" i="1" s="1"/>
  <c r="C17" i="1"/>
  <c r="E17" i="1"/>
  <c r="Q17" i="1" s="1"/>
  <c r="Q91" i="1"/>
  <c r="E81" i="1"/>
  <c r="Q37" i="1"/>
  <c r="Q105" i="1" l="1"/>
  <c r="Q129" i="1" l="1"/>
  <c r="Q41" i="1"/>
  <c r="Q23" i="1" l="1"/>
  <c r="Q22" i="1" l="1"/>
  <c r="Q122" i="1"/>
  <c r="Q125" i="1"/>
  <c r="Q123" i="1"/>
  <c r="Q160" i="1"/>
  <c r="Q167" i="1"/>
  <c r="Q166" i="1"/>
  <c r="Q171" i="1"/>
  <c r="Q170" i="1"/>
  <c r="Q169" i="1"/>
  <c r="Q182" i="1"/>
  <c r="Q181" i="1" s="1"/>
  <c r="Q180" i="1"/>
  <c r="Q179" i="1"/>
  <c r="Q177" i="1"/>
  <c r="Q176" i="1"/>
  <c r="Q26" i="1"/>
  <c r="Q164" i="1"/>
  <c r="Q163" i="1"/>
  <c r="Q162" i="1"/>
  <c r="Q158" i="1"/>
  <c r="Q156" i="1"/>
  <c r="Q155" i="1"/>
  <c r="Q154" i="1"/>
  <c r="Q149" i="1"/>
  <c r="Q147" i="1"/>
  <c r="Q130" i="1"/>
  <c r="Q131" i="1"/>
  <c r="Q132" i="1"/>
  <c r="Q133" i="1"/>
  <c r="Q134" i="1"/>
  <c r="Q135" i="1"/>
  <c r="Q124" i="1"/>
  <c r="Q126" i="1"/>
  <c r="Q127" i="1"/>
  <c r="N15" i="1" l="1"/>
  <c r="Q178" i="1"/>
  <c r="Q175" i="1"/>
  <c r="Q168" i="1"/>
  <c r="L15" i="1"/>
  <c r="I15" i="1"/>
  <c r="Q165" i="1"/>
  <c r="Q145" i="1"/>
  <c r="Q128" i="1"/>
  <c r="Q159" i="1" l="1"/>
  <c r="Q183" i="1"/>
  <c r="Q138" i="1"/>
  <c r="Q137" i="1" l="1"/>
  <c r="Q144" i="1"/>
  <c r="L185" i="1" l="1"/>
  <c r="Q136" i="1"/>
  <c r="Q25" i="1"/>
  <c r="Q118" i="1"/>
  <c r="Q31" i="1"/>
  <c r="H15" i="1"/>
  <c r="I185" i="1"/>
  <c r="K15" i="1"/>
  <c r="K185" i="1" s="1"/>
  <c r="H185" i="1" l="1"/>
  <c r="P15" i="1"/>
  <c r="N185" i="1"/>
  <c r="M15" i="1"/>
  <c r="M185" i="1" s="1"/>
  <c r="J15" i="1"/>
  <c r="J185" i="1" s="1"/>
  <c r="F15" i="1"/>
  <c r="F185" i="1" s="1"/>
  <c r="P185" i="1" l="1"/>
  <c r="D15" i="1"/>
  <c r="D185" i="1" s="1"/>
  <c r="O15" i="1"/>
  <c r="O185" i="1" s="1"/>
  <c r="E15" i="1"/>
  <c r="E185" i="1" s="1"/>
  <c r="Q36" i="1"/>
  <c r="Q39" i="1"/>
  <c r="Q38" i="1"/>
  <c r="Q40" i="1"/>
  <c r="Q42" i="1"/>
  <c r="Q119" i="1" l="1"/>
  <c r="Q121" i="1" l="1"/>
  <c r="Q120" i="1"/>
  <c r="Q34" i="1"/>
  <c r="Q32" i="1"/>
  <c r="Q33" i="1"/>
  <c r="Q35" i="1"/>
  <c r="C15" i="1" l="1"/>
  <c r="C185" i="1" s="1"/>
  <c r="Q81" i="1" l="1"/>
  <c r="Q15" i="1" l="1"/>
  <c r="Q185" i="1" s="1"/>
  <c r="G15" i="1"/>
  <c r="G185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<sst xmlns="http://schemas.openxmlformats.org/spreadsheetml/2006/main" count="351" uniqueCount="351">
  <si>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</si>
  <si>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</si>
  <si>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</si>
  <si>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</si>
  <si>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</si>
  <si>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</si>
  <si>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</si>
  <si>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</si>
  <si>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</si>
  <si>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</si>
  <si>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</si>
  <si>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</si>
  <si>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</si>
  <si>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</si>
  <si>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</si>
  <si>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</si>
  <si>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</si>
  <si>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</si>
  <si>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</si>
  <si>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</si>
  <si>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</si>
  <si>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</si>
  <si>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</si>
  <si>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</si>
  <si>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</si>
  <si>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</si>
  <si>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</si>
  <si>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</si>
  <si>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</si>
  <si>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</si>
  <si>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</si>
  <si>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</si>
  <si>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</si>
  <si>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</si>
  <si>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</si>
  <si>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</si>
  <si>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</si>
  <si>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</si>
  <si>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</si>
  <si>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</si>
  <si>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</si>
  <si>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</si>
  <si>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</si>
  <si>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</si>
  <si>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</si>
  <si>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</si>
  <si>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</si>
  <si>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</si>
  <si>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</si>
  <si>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</si>
  <si>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</si>
  <si>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</si>
  <si>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</si>
  <si>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</si>
  <si>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</si>
  <si>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</si>
  <si>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</si>
  <si>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</si>
  <si>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</si>
  <si>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</si>
  <si>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</si>
  <si>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</si>
  <si>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</si>
  <si>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</si>
  <si>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</si>
  <si>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</si>
  <si>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</si>
  <si>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</si>
  <si>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</si>
  <si>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</si>
  <si>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</si>
  <si>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</si>
  <si>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</si>
  <si>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</si>
  <si>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</si>
  <si>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</si>
  <si>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</si>
  <si>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</si>
  <si>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</si>
  <si>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</si>
  <si>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EJECUCION MENSUAL DE GASTOS Y APLICACIONES FINANCIERAS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</si>
  <si>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</si>
  <si>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</si>
  <si>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</si>
  <si>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</si>
  <si>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</si>
  <si>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</si>
  <si>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</si>
  <si>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</si>
  <si>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2.4.1.1.01</t>
  </si>
  <si>
    <t>Pensiones</t>
  </si>
  <si>
    <t>2.1.2.2.10</t>
  </si>
  <si>
    <t>Compensación por cumplimiento de indicadores del MAP</t>
  </si>
  <si>
    <t>2.3.9.1.01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</si>
  <si>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</si>
  <si>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</si>
  <si>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</si>
  <si>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</si>
  <si>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</si>
  <si>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</si>
  <si>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</si>
  <si>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</si>
  <si>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</si>
  <si>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</si>
  <si>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</si>
  <si>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</si>
  <si>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</si>
  <si>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</si>
  <si>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</si>
  <si>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</si>
  <si>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</si>
  <si>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</si>
  <si>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</si>
  <si>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</si>
  <si>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</si>
  <si>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</si>
  <si>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</si>
  <si>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</si>
  <si>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</si>
  <si>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</si>
  <si>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</si>
  <si>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</si>
  <si>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</si>
  <si>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</si>
  <si>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</si>
  <si>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</si>
  <si>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</si>
  <si>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</si>
  <si>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</si>
  <si>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</si>
  <si>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</si>
  <si>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</si>
  <si>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</si>
  <si>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</si>
  <si>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</si>
  <si>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</si>
  <si>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</si>
  <si>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</si>
  <si>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</si>
  <si>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</si>
  <si>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</si>
  <si>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</si>
  <si>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</si>
  <si>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</si>
  <si>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</si>
  <si>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</si>
  <si>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</si>
  <si>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</si>
  <si>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</si>
  <si>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</si>
  <si>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</si>
  <si>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</si>
  <si>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</si>
  <si>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</si>
  <si>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</si>
  <si>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</si>
  <si>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</si>
  <si>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</si>
  <si>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</si>
  <si>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</si>
  <si>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</si>
  <si>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</si>
  <si>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</si>
  <si>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</si>
  <si>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</si>
  <si>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</si>
  <si>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</si>
  <si>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</si>
  <si>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</si>
  <si>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</si>
  <si>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</si>
  <si>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</si>
  <si>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</si>
  <si>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</si>
  <si>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</si>
  <si>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</si>
  <si>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</si>
  <si>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</si>
  <si>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</si>
  <si>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</si>
  <si>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</si>
  <si>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</si>
  <si>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</si>
  <si>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</si>
  <si>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</si>
  <si>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</si>
  <si>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</si>
  <si>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</si>
  <si>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</si>
  <si>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</si>
  <si>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</si>
  <si>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</si>
  <si>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</si>
  <si>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</si>
  <si>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</si>
  <si>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</si>
  <si>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</si>
  <si>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</si>
  <si>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</si>
  <si>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</si>
  <si>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</si>
  <si>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</si>
  <si>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</si>
  <si>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</si>
  <si>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</si>
  <si>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</si>
  <si>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</si>
  <si>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</si>
  <si>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</si>
  <si>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</si>
  <si>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</si>
  <si>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</si>
  <si>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</si>
  <si>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</si>
  <si>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</si>
  <si>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</si>
  <si>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</si>
  <si>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Ena. Dpto. Financiero</t>
  </si>
  <si>
    <t>2.1.1.2.05</t>
  </si>
  <si>
    <t>Periodo probatorio de ingreso a carrera</t>
  </si>
  <si>
    <t>2.2.6.3.01</t>
  </si>
  <si>
    <t>Seguros de personas</t>
  </si>
  <si>
    <t>2.1.2.2.15</t>
  </si>
  <si>
    <t>Compensación extraordinaria anual</t>
  </si>
  <si>
    <t>2.3.2.2.01</t>
  </si>
  <si>
    <t>Acabados y Textiles</t>
  </si>
  <si>
    <t>2.3.3.2.01</t>
  </si>
  <si>
    <t>Papel y cartón</t>
  </si>
  <si>
    <t>Productos químicos de uso personal y de laboratorios</t>
  </si>
  <si>
    <t>2.3.7.2.03</t>
  </si>
  <si>
    <t>2.3.9.2.01</t>
  </si>
  <si>
    <t>Útiles y materiales de escritorio, oficina e informática</t>
  </si>
  <si>
    <t>2.3.9.6.01</t>
  </si>
  <si>
    <t>Productos eléctricos y afines</t>
  </si>
  <si>
    <t>2.2.7.1.01</t>
  </si>
  <si>
    <t>2.2.7.1.04</t>
  </si>
  <si>
    <t>2.2.7.1.07</t>
  </si>
  <si>
    <t>Reparaciones y mantenimientos menores en edificaciones</t>
  </si>
  <si>
    <t>Mantenimiento y reparación de obras de ingeniería civil o infraestructura</t>
  </si>
  <si>
    <t>Mantenimiento, reparación, servicios de pintura y sus derivados</t>
  </si>
  <si>
    <t>2.2.7.2.01</t>
  </si>
  <si>
    <t>2.2.7.2.02</t>
  </si>
  <si>
    <t>2.2.7.2.04</t>
  </si>
  <si>
    <t>2.2.7.2.06</t>
  </si>
  <si>
    <t>2.2.7.2.07</t>
  </si>
  <si>
    <t>2.2.7.2.08</t>
  </si>
  <si>
    <t>2.2.7.2.99</t>
  </si>
  <si>
    <t>Mantenimiento y reparación de mobiliarios y equipos de oficina</t>
  </si>
  <si>
    <t>Mantenimiento y reparación de equipos tecnología e información</t>
  </si>
  <si>
    <t>Mantenimiento y reparación de equipos médicos, sanitarios y de laboratorio</t>
  </si>
  <si>
    <t>Mantenimiento y reparación de equipos de transporte, tracción y elevación</t>
  </si>
  <si>
    <t>Mantenimiento y reparación de equipos industriales y producción</t>
  </si>
  <si>
    <t>Servicios de mantenimiento, reparación, desmonte e instalación</t>
  </si>
  <si>
    <t>Otros servicios de mantenimiento, reparación, desmonte e instalación</t>
  </si>
  <si>
    <t>2.2.2.1.01</t>
  </si>
  <si>
    <t>Publicidad y propaganda</t>
  </si>
  <si>
    <t>2.2.2.1.03</t>
  </si>
  <si>
    <t>Publicaciones de avisos oficiales</t>
  </si>
  <si>
    <t>2.2.2.2.01</t>
  </si>
  <si>
    <t>Impresión, encuadernación y rotulación</t>
  </si>
  <si>
    <t>2.2.5.1.01</t>
  </si>
  <si>
    <t>Alquileres y rentas de edificaciones y locales</t>
  </si>
  <si>
    <t>2.2.5.4.01</t>
  </si>
  <si>
    <t>Alquileres de equipos de transporte, tracción y elevación</t>
  </si>
  <si>
    <t>2.2.8.5.01</t>
  </si>
  <si>
    <t>Fumigación</t>
  </si>
  <si>
    <t>2.2.8.5.03</t>
  </si>
  <si>
    <t>Limpieza e higiene</t>
  </si>
  <si>
    <t>2.2.8.6.01</t>
  </si>
  <si>
    <t>Eventos generales</t>
  </si>
  <si>
    <t>2.2.8.6.04</t>
  </si>
  <si>
    <t>Actuaciones artísticas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</si>
  <si>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</si>
  <si>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</si>
  <si>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</si>
  <si>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</si>
  <si>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</si>
  <si>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</si>
  <si>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2.2.8.7.05</t>
  </si>
  <si>
    <t>Servicios de informática y sistemas computarizados</t>
  </si>
  <si>
    <t>2.2.8.7.06</t>
  </si>
  <si>
    <t>Otros servicios técnicos profesionales</t>
  </si>
  <si>
    <t>2.2.9.2.01</t>
  </si>
  <si>
    <t>Servicios de alimentación</t>
  </si>
  <si>
    <t>2.2.9.2.03</t>
  </si>
  <si>
    <t>Servicios de Catering</t>
  </si>
  <si>
    <t>2.3.1.1.01</t>
  </si>
  <si>
    <t>Alimentos y bebidas para personas</t>
  </si>
  <si>
    <t>2.3.1.3.03</t>
  </si>
  <si>
    <t>Productos forestales</t>
  </si>
  <si>
    <t>2.3.3.1.01</t>
  </si>
  <si>
    <t>Papel de escritorio</t>
  </si>
  <si>
    <t>2.3.5.3.01</t>
  </si>
  <si>
    <t>Llantas y neumáticos</t>
  </si>
  <si>
    <t xml:space="preserve">2.3.5.5.01   </t>
  </si>
  <si>
    <t xml:space="preserve">Plástico          </t>
  </si>
  <si>
    <t xml:space="preserve">2.3.6.2.02      </t>
  </si>
  <si>
    <t xml:space="preserve">Productos de loza </t>
  </si>
  <si>
    <t xml:space="preserve">2.3.6.3.06  </t>
  </si>
  <si>
    <t xml:space="preserve">Productos metálicos  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</si>
  <si>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</si>
  <si>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</si>
  <si>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</si>
  <si>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</si>
  <si>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</si>
  <si>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</si>
  <si>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Útiles y materiales de limpieza e higiene</t>
  </si>
  <si>
    <t>2.3.9.1.02</t>
  </si>
  <si>
    <t>Materiales de limpieza e higiene personal</t>
  </si>
  <si>
    <t>2.3.9.5.01</t>
  </si>
  <si>
    <t>Útiles de cocina y comedor</t>
  </si>
  <si>
    <t>2.3.9.8.01</t>
  </si>
  <si>
    <t>Repuestos</t>
  </si>
  <si>
    <t>2.3.9.8.02</t>
  </si>
  <si>
    <t>Accesorios</t>
  </si>
  <si>
    <t>2.3.9.9.01</t>
  </si>
  <si>
    <t>Productos y Utiles Varios  n.i.p</t>
  </si>
  <si>
    <t>2.3.9.9.04</t>
  </si>
  <si>
    <t>Productos y útiles de defensa y seguridad</t>
  </si>
  <si>
    <t>2.3.9.9.05</t>
  </si>
  <si>
    <t>Productos y útiles diversos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</si>
  <si>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</si>
  <si>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</si>
  <si>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</si>
  <si>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</si>
  <si>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</si>
  <si>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</si>
  <si>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2.6.2.1.01</t>
  </si>
  <si>
    <t>Equipos y Aparatos Audiovisuales</t>
  </si>
  <si>
    <t>2.6.3.2.01</t>
  </si>
  <si>
    <t>Instrumental médico y de laboratorio</t>
  </si>
  <si>
    <t>2.6.4.1.01</t>
  </si>
  <si>
    <t>Automóviles y camiones</t>
  </si>
  <si>
    <t>2.6.5.4.01</t>
  </si>
  <si>
    <t>Sistemas y equipos de climatización</t>
  </si>
  <si>
    <t>2.6.5.4.02</t>
  </si>
  <si>
    <t>Equipos de climatización</t>
  </si>
  <si>
    <t>2.6.5.5.01</t>
  </si>
  <si>
    <t>Equipo de comunicación, telecomunicaciones y señalamiento</t>
  </si>
  <si>
    <t>2.6.5.6.01</t>
  </si>
  <si>
    <t>Equipo de generación eléctrica y a fines</t>
  </si>
  <si>
    <t>2.6.8.3.01</t>
  </si>
  <si>
    <t>Programas de informática</t>
  </si>
  <si>
    <t>2.7.1.2.01</t>
  </si>
  <si>
    <t>Obras para edificación no residencial</t>
  </si>
  <si>
    <t>AÑO 2024</t>
  </si>
  <si>
    <t>2.2.5.9</t>
  </si>
  <si>
    <t>2.2.5.9.01</t>
  </si>
  <si>
    <t>Derecho de uso</t>
  </si>
  <si>
    <t>Licencias Informáticas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</si>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</sst>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7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75">
    <xf numFmtId="0" fontId="0" fillId="0" borderId="0" xfId="0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0" fontId="6" fillId="0" borderId="0" xfId="0" applyFont="1" applyAlignment="1">
      <alignment vertical="center" wrapText="1"/>
    </xf>
    <xf numFmtId="43" fontId="4" fillId="0" borderId="0" xfId="0" applyNumberFormat="1" applyFont="1" applyAlignment="1">
      <alignment vertical="top"/>
    </xf>
    <xf numFmtId="43" fontId="4" fillId="0" borderId="0" xfId="1" applyFont="1" applyFill="1" applyBorder="1" applyAlignment="1">
      <alignment vertical="top"/>
    </xf>
    <xf numFmtId="43" fontId="6" fillId="0" borderId="0" xfId="1" applyFont="1" applyFill="1" applyBorder="1" applyAlignment="1">
      <alignment vertical="top"/>
    </xf>
    <xf numFmtId="43" fontId="4" fillId="0" borderId="0" xfId="1" applyFont="1" applyFill="1" applyBorder="1" applyAlignment="1">
      <alignment horizontal="left" vertical="top"/>
    </xf>
    <xf numFmtId="43" fontId="9" fillId="2" borderId="2" xfId="1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6" fillId="0" borderId="0" xfId="1" applyFont="1" applyFill="1" applyBorder="1" applyAlignment="1">
      <alignment horizontal="right" vertical="center" wrapText="1"/>
    </xf>
    <xf numFmtId="0" fontId="6" fillId="0" borderId="0" xfId="0" applyFont="1" applyAlignment="1">
      <alignment horizontal="left" vertical="center" wrapText="1"/>
    </xf>
    <xf numFmtId="0" fontId="5" fillId="3" borderId="0" xfId="0" applyFont="1" applyFill="1" applyAlignment="1">
      <alignment horizontal="left" vertical="center" wrapText="1"/>
    </xf>
    <xf numFmtId="0" fontId="5" fillId="3" borderId="0" xfId="0" applyFont="1" applyFill="1" applyAlignment="1">
      <alignment vertical="center" wrapText="1"/>
    </xf>
    <xf numFmtId="43" fontId="8" fillId="0" borderId="0" xfId="1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43" fontId="8" fillId="0" borderId="0" xfId="0" applyNumberFormat="1" applyFont="1" applyAlignment="1">
      <alignment horizontal="left" vertical="top"/>
    </xf>
    <xf numFmtId="43" fontId="8" fillId="4" borderId="5" xfId="1" applyFont="1" applyFill="1" applyBorder="1" applyAlignment="1">
      <alignment vertical="center" wrapText="1"/>
    </xf>
    <xf numFmtId="0" fontId="12" fillId="0" borderId="0" xfId="0" applyFont="1"/>
    <xf numFmtId="0" fontId="13" fillId="0" borderId="0" xfId="0" applyFont="1" applyAlignment="1">
      <alignment horizontal="left"/>
    </xf>
    <xf numFmtId="0" fontId="14" fillId="0" borderId="0" xfId="0" applyFont="1" applyAlignment="1">
      <alignment vertical="top"/>
    </xf>
    <xf numFmtId="43" fontId="4" fillId="0" borderId="0" xfId="0" applyNumberFormat="1" applyFont="1" applyAlignment="1">
      <alignment horizontal="left" vertical="top"/>
    </xf>
    <xf numFmtId="0" fontId="3" fillId="0" borderId="0" xfId="0" applyFont="1" applyAlignment="1">
      <alignment vertical="top"/>
    </xf>
    <xf numFmtId="43" fontId="5" fillId="0" borderId="0" xfId="1" applyFont="1" applyFill="1" applyBorder="1" applyAlignment="1">
      <alignment vertical="top"/>
    </xf>
    <xf numFmtId="0" fontId="3" fillId="0" borderId="0" xfId="0" applyFont="1" applyAlignment="1">
      <alignment horizontal="left" vertical="center" wrapText="1"/>
    </xf>
    <xf numFmtId="43" fontId="3" fillId="0" borderId="0" xfId="0" applyNumberFormat="1" applyFont="1" applyAlignment="1">
      <alignment horizontal="left" vertical="center" wrapText="1"/>
    </xf>
    <xf numFmtId="43" fontId="4" fillId="0" borderId="0" xfId="1" applyFont="1" applyFill="1" applyBorder="1" applyAlignment="1">
      <alignment horizontal="right" vertical="center" wrapText="1" shrinkToFit="1"/>
    </xf>
    <xf numFmtId="0" fontId="4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43" fontId="3" fillId="2" borderId="0" xfId="1" applyFont="1" applyFill="1" applyBorder="1" applyAlignment="1">
      <alignment vertical="center" wrapText="1"/>
    </xf>
    <xf numFmtId="43" fontId="3" fillId="2" borderId="0" xfId="1" applyFont="1" applyFill="1" applyBorder="1" applyAlignment="1">
      <alignment horizontal="right" vertical="center" wrapText="1" shrinkToFit="1"/>
    </xf>
    <xf numFmtId="4" fontId="3" fillId="0" borderId="0" xfId="0" applyNumberFormat="1" applyFont="1" applyAlignment="1">
      <alignment horizontal="left" vertical="center" wrapText="1"/>
    </xf>
    <xf numFmtId="0" fontId="4" fillId="0" borderId="0" xfId="0" applyFont="1" applyAlignment="1">
      <alignment vertical="center" wrapText="1"/>
    </xf>
    <xf numFmtId="43" fontId="4" fillId="0" borderId="0" xfId="1" applyFont="1" applyFill="1" applyBorder="1" applyAlignment="1">
      <alignment horizontal="right" vertical="center" wrapText="1"/>
    </xf>
    <xf numFmtId="43" fontId="4" fillId="0" borderId="0" xfId="0" applyNumberFormat="1" applyFont="1" applyAlignment="1">
      <alignment horizontal="left" vertical="center" wrapText="1"/>
    </xf>
    <xf numFmtId="4" fontId="4" fillId="0" borderId="0" xfId="0" applyNumberFormat="1" applyFont="1" applyAlignment="1">
      <alignment horizontal="left" vertical="center" wrapText="1"/>
    </xf>
    <xf numFmtId="164" fontId="3" fillId="2" borderId="0" xfId="0" applyNumberFormat="1" applyFont="1" applyFill="1" applyAlignment="1">
      <alignment horizontal="left" vertical="center" wrapText="1" shrinkToFit="1"/>
    </xf>
    <xf numFmtId="0" fontId="5" fillId="2" borderId="0" xfId="0" applyFont="1" applyFill="1" applyAlignment="1">
      <alignment vertical="center" wrapText="1"/>
    </xf>
    <xf numFmtId="43" fontId="5" fillId="2" borderId="0" xfId="1" applyFont="1" applyFill="1" applyBorder="1" applyAlignment="1">
      <alignment horizontal="right" vertical="center" wrapText="1"/>
    </xf>
    <xf numFmtId="43" fontId="4" fillId="0" borderId="0" xfId="1" applyFont="1" applyFill="1" applyBorder="1" applyAlignment="1">
      <alignment vertical="center" wrapText="1" shrinkToFit="1"/>
    </xf>
    <xf numFmtId="43" fontId="3" fillId="3" borderId="0" xfId="1" applyFont="1" applyFill="1" applyBorder="1" applyAlignment="1">
      <alignment horizontal="right" vertical="center" wrapText="1" shrinkToFit="1"/>
    </xf>
    <xf numFmtId="43" fontId="3" fillId="0" borderId="0" xfId="1" applyFont="1" applyFill="1" applyBorder="1" applyAlignment="1">
      <alignment horizontal="center" vertical="top"/>
    </xf>
    <xf numFmtId="43" fontId="4" fillId="0" borderId="0" xfId="1" applyFont="1" applyFill="1" applyBorder="1" applyAlignment="1">
      <alignment horizontal="center" vertical="top"/>
    </xf>
    <xf numFmtId="43" fontId="5" fillId="3" borderId="0" xfId="1" applyFont="1" applyFill="1" applyBorder="1" applyAlignment="1">
      <alignment vertical="center" wrapText="1"/>
    </xf>
    <xf numFmtId="43" fontId="6" fillId="0" borderId="0" xfId="1" applyFont="1" applyFill="1" applyBorder="1" applyAlignment="1">
      <alignment vertical="center" wrapText="1"/>
    </xf>
    <xf numFmtId="43" fontId="8" fillId="0" borderId="0" xfId="1" applyFont="1" applyFill="1" applyBorder="1" applyAlignment="1">
      <alignment vertical="center" wrapText="1"/>
    </xf>
    <xf numFmtId="43" fontId="3" fillId="0" borderId="0" xfId="1" applyFont="1" applyFill="1" applyBorder="1" applyAlignment="1">
      <alignment vertical="top"/>
    </xf>
    <xf numFmtId="0" fontId="4" fillId="0" borderId="0" xfId="0" applyFont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43" fontId="4" fillId="0" borderId="0" xfId="1" applyFont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 wrapText="1"/>
    </xf>
    <xf numFmtId="43" fontId="4" fillId="0" borderId="6" xfId="1" applyFont="1" applyFill="1" applyBorder="1" applyAlignment="1">
      <alignment vertical="top"/>
    </xf>
    <xf numFmtId="2" fontId="4" fillId="0" borderId="0" xfId="0" applyNumberFormat="1" applyFont="1" applyAlignment="1">
      <alignment horizontal="left" vertical="center" wrapText="1"/>
    </xf>
    <xf numFmtId="43" fontId="15" fillId="5" borderId="0" xfId="1" applyFont="1" applyFill="1" applyBorder="1"/>
    <xf numFmtId="43" fontId="4" fillId="0" borderId="0" xfId="1" applyFont="1" applyAlignment="1">
      <alignment horizontal="right" vertical="center" wrapText="1"/>
    </xf>
    <xf numFmtId="43" fontId="16" fillId="0" borderId="0" xfId="1" applyFont="1" applyAlignment="1">
      <alignment horizontal="left" vertical="top"/>
    </xf>
    <xf numFmtId="43" fontId="1" fillId="0" borderId="0" xfId="1" applyFont="1" applyFill="1" applyBorder="1"/>
    <xf numFmtId="4" fontId="16" fillId="0" borderId="0" xfId="0" applyNumberFormat="1" applyFont="1" applyAlignment="1">
      <alignment horizontal="left" vertical="top"/>
    </xf>
    <xf numFmtId="43" fontId="16" fillId="0" borderId="0" xfId="1" applyFont="1" applyFill="1" applyBorder="1"/>
    <xf numFmtId="4" fontId="2" fillId="0" borderId="0" xfId="0" applyNumberFormat="1" applyFont="1" applyAlignment="1">
      <alignment horizontal="right" vertical="top"/>
    </xf>
    <xf numFmtId="4" fontId="0" fillId="0" borderId="0" xfId="0" applyNumberFormat="1" applyAlignment="1">
      <alignment horizontal="right" vertical="top"/>
    </xf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top" wrapText="1"/>
    </xf>
    <xf numFmtId="0" fontId="13" fillId="0" borderId="0" xfId="0" applyFont="1" applyAlignment="1">
      <alignment horizontal="left" wrapText="1"/>
    </xf>
    <xf numFmtId="0" fontId="8" fillId="0" borderId="0" xfId="0" applyFont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43" fontId="3" fillId="0" borderId="7" xfId="1" applyFont="1" applyFill="1" applyBorder="1" applyAlignment="1">
      <alignment horizontal="center" vertical="top"/>
    </xf>
    <xf numFmtId="43" fontId="4" fillId="0" borderId="0" xfId="1" applyFont="1" applyFill="1" applyBorder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216478</xdr:colOff>
      <xdr:row>0</xdr:row>
      <xdr:rowOff>0</xdr:rowOff>
    </xdr:from>
    <xdr:to>
      <xdr:col>5</xdr:col>
      <xdr:colOff>455412</xdr:colOff>
      <xdr:row>7</xdr:row>
      <xdr:rowOff>164683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0D039E-A50F-49FC-B8A7-8198ABA6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51319" y="0"/>
          <a:ext cx="3338888" cy="14981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9:T202"/>
  <sheetViews>
    <sheetView showGridLines="0" tabSelected="1" topLeftCell="A22" zoomScale="110" zoomScaleNormal="110" workbookViewId="0">
      <selection activeCell="D39" sqref="D39"/>
    </sheetView>
  </sheetViews>
  <sheetFormatPr baseColWidth="10" defaultColWidth="9.33203125" defaultRowHeight="15" x14ac:dyDescent="0.2"/>
  <cols>
    <col min="1" max="1" width="10.83203125" style="2" bestFit="1" customWidth="1"/>
    <col min="2" max="2" width="55.83203125" style="2" customWidth="1"/>
    <col min="3" max="3" width="23" style="6" bestFit="1" customWidth="1"/>
    <col min="4" max="4" width="27" style="7" customWidth="1"/>
    <col min="5" max="6" width="27.33203125" style="8" bestFit="1" customWidth="1"/>
    <col min="7" max="7" width="30.6640625" style="8" customWidth="1"/>
    <col min="8" max="8" width="22.6640625" style="8" customWidth="1"/>
    <col min="9" max="9" width="0.1640625" style="8" hidden="1" customWidth="1"/>
    <col min="10" max="10" width="4.83203125" style="8" hidden="1" customWidth="1"/>
    <col min="11" max="11" width="3.5" style="8" hidden="1" customWidth="1"/>
    <col min="12" max="12" width="3.6640625" style="8" hidden="1" customWidth="1"/>
    <col min="13" max="13" width="3.5" style="8" hidden="1" customWidth="1"/>
    <col min="14" max="14" width="3" style="8" hidden="1" customWidth="1"/>
    <col min="15" max="15" width="2.6640625" style="8" hidden="1" customWidth="1"/>
    <col min="16" max="16" width="3" style="8" hidden="1" customWidth="1"/>
    <col min="17" max="17" width="27.33203125" style="8" bestFit="1" customWidth="1"/>
    <col min="18" max="18" width="19.33203125" style="1" bestFit="1" customWidth="1"/>
    <col min="19" max="19" width="20.83203125" style="1" bestFit="1" customWidth="1"/>
    <col min="20" max="20" width="18.5" style="1" customWidth="1"/>
    <col min="21" max="16384" width="9.33203125" style="1"/>
  </cols>
  <sheetData>
    <row r="9" spans="1:20" ht="18.75" x14ac:dyDescent="0.2">
      <c r="A9" s="65" t="s">
        <v>88</v>
      </c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</row>
    <row r="10" spans="1:20" x14ac:dyDescent="0.2">
      <c r="A10" s="66" t="s">
        <v>80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</row>
    <row r="11" spans="1:20" x14ac:dyDescent="0.2">
      <c r="A11" s="66" t="s">
        <v>345</v>
      </c>
      <c r="B11" s="66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</row>
    <row r="13" spans="1:20" x14ac:dyDescent="0.2">
      <c r="B13" s="5"/>
      <c r="R13" s="22"/>
    </row>
    <row r="14" spans="1:20" s="53" customFormat="1" ht="33" customHeight="1" x14ac:dyDescent="0.2">
      <c r="A14" s="67" t="s">
        <v>65</v>
      </c>
      <c r="B14" s="68"/>
      <c r="C14" s="9" t="s">
        <v>63</v>
      </c>
      <c r="D14" s="9" t="s">
        <v>64</v>
      </c>
      <c r="E14" s="9" t="s">
        <v>0</v>
      </c>
      <c r="F14" s="9" t="s">
        <v>1</v>
      </c>
      <c r="G14" s="9" t="s">
        <v>2</v>
      </c>
      <c r="H14" s="9" t="s">
        <v>3</v>
      </c>
      <c r="I14" s="9" t="s">
        <v>4</v>
      </c>
      <c r="J14" s="9" t="s">
        <v>5</v>
      </c>
      <c r="K14" s="9" t="s">
        <v>6</v>
      </c>
      <c r="L14" s="9" t="s">
        <v>7</v>
      </c>
      <c r="M14" s="9" t="s">
        <v>8</v>
      </c>
      <c r="N14" s="9" t="s">
        <v>9</v>
      </c>
      <c r="O14" s="9" t="s">
        <v>10</v>
      </c>
      <c r="P14" s="9" t="s">
        <v>11</v>
      </c>
      <c r="Q14" s="10" t="s">
        <v>12</v>
      </c>
      <c r="S14" s="54"/>
    </row>
    <row r="15" spans="1:20" s="16" customFormat="1" ht="15" customHeight="1" x14ac:dyDescent="0.2">
      <c r="A15" s="69" t="s">
        <v>211</v>
      </c>
      <c r="B15" s="69"/>
      <c r="C15" s="15">
        <f>+C17+C36+C81+C118+C128+C136+C159+C165+C168</f>
        <v>21215522200</v>
      </c>
      <c r="D15" s="15">
        <f t="shared" ref="D15:Q15" si="0">+D17+D36+D81+D118+D128+D136+D159+D165</f>
        <v>21197222200</v>
      </c>
      <c r="E15" s="15">
        <f t="shared" si="0"/>
        <v>1625088318.04</v>
      </c>
      <c r="F15" s="15">
        <f t="shared" si="0"/>
        <v>1656740177.28</v>
      </c>
      <c r="G15" s="15">
        <f t="shared" si="0"/>
        <v>1656881870.8899999</v>
      </c>
      <c r="H15" s="15">
        <f t="shared" si="0"/>
        <v>1672360909.1900003</v>
      </c>
      <c r="I15" s="15">
        <f t="shared" si="0"/>
        <v>0</v>
      </c>
      <c r="J15" s="15">
        <f t="shared" si="0"/>
        <v>0</v>
      </c>
      <c r="K15" s="15">
        <f t="shared" si="0"/>
        <v>0</v>
      </c>
      <c r="L15" s="15">
        <f t="shared" si="0"/>
        <v>0</v>
      </c>
      <c r="M15" s="15">
        <f t="shared" si="0"/>
        <v>0</v>
      </c>
      <c r="N15" s="15">
        <f t="shared" si="0"/>
        <v>0</v>
      </c>
      <c r="O15" s="15">
        <f t="shared" si="0"/>
        <v>0</v>
      </c>
      <c r="P15" s="15">
        <f t="shared" si="0"/>
        <v>0</v>
      </c>
      <c r="Q15" s="15">
        <f t="shared" si="0"/>
        <v>6611071275.3999996</v>
      </c>
      <c r="R15" s="59"/>
      <c r="S15" s="15"/>
      <c r="T15" s="17"/>
    </row>
    <row r="16" spans="1:20" s="25" customFormat="1" x14ac:dyDescent="0.2">
      <c r="A16" s="13">
        <v>2</v>
      </c>
      <c r="B16" s="14" t="s">
        <v>210</v>
      </c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3"/>
      <c r="R16" s="34"/>
      <c r="S16" s="26"/>
    </row>
    <row r="17" spans="1:19" s="25" customFormat="1" x14ac:dyDescent="0.2">
      <c r="A17" s="30">
        <v>2.1</v>
      </c>
      <c r="B17" s="31" t="s">
        <v>62</v>
      </c>
      <c r="C17" s="32">
        <f t="shared" ref="C17:J17" si="1">+C18+C25+C31</f>
        <v>190012874</v>
      </c>
      <c r="D17" s="32">
        <f t="shared" si="1"/>
        <v>190012874</v>
      </c>
      <c r="E17" s="32">
        <f t="shared" si="1"/>
        <v>10871643.17</v>
      </c>
      <c r="F17" s="32">
        <f t="shared" si="1"/>
        <v>10753870.51</v>
      </c>
      <c r="G17" s="32">
        <f t="shared" si="1"/>
        <v>10862402.969999999</v>
      </c>
      <c r="H17" s="32">
        <f>+H18+H25+H31</f>
        <v>19667433.059999999</v>
      </c>
      <c r="I17" s="32">
        <f t="shared" si="1"/>
        <v>0</v>
      </c>
      <c r="J17" s="32">
        <f t="shared" si="1"/>
        <v>0</v>
      </c>
      <c r="K17" s="32">
        <f t="shared" ref="K17:L17" si="2">+K18+K25+K31</f>
        <v>0</v>
      </c>
      <c r="L17" s="32">
        <f t="shared" si="2"/>
        <v>0</v>
      </c>
      <c r="M17" s="32">
        <f>+M18+M25+M31</f>
        <v>0</v>
      </c>
      <c r="N17" s="32">
        <f>+N18+N25+N31</f>
        <v>0</v>
      </c>
      <c r="O17" s="32">
        <f>+O18+O25+O31</f>
        <v>0</v>
      </c>
      <c r="P17" s="32">
        <f>+P18+P25+P31</f>
        <v>0</v>
      </c>
      <c r="Q17" s="33">
        <f>SUM(E17:P17)</f>
        <v>52155349.709999993</v>
      </c>
      <c r="S17" s="34"/>
    </row>
    <row r="18" spans="1:19" s="28" customFormat="1" x14ac:dyDescent="0.2">
      <c r="A18" s="4" t="s">
        <v>60</v>
      </c>
      <c r="B18" s="35" t="s">
        <v>61</v>
      </c>
      <c r="C18" s="36">
        <f t="shared" ref="C18" si="3">SUM(C19:C24)</f>
        <v>139881636</v>
      </c>
      <c r="D18" s="36">
        <f t="shared" ref="D18" si="4">SUM(D19:D24)</f>
        <v>139881636</v>
      </c>
      <c r="E18" s="36">
        <f>SUM(E19:E24)</f>
        <v>9449696.5</v>
      </c>
      <c r="F18" s="36">
        <f t="shared" ref="F18:H18" si="5">SUM(F19:F24)</f>
        <v>9331407.379999999</v>
      </c>
      <c r="G18" s="36">
        <f t="shared" si="5"/>
        <v>9425647.379999999</v>
      </c>
      <c r="H18" s="36">
        <f t="shared" si="5"/>
        <v>9632455.4499999993</v>
      </c>
      <c r="I18" s="36"/>
      <c r="J18" s="36"/>
      <c r="K18" s="36"/>
      <c r="L18" s="36"/>
      <c r="M18" s="36"/>
      <c r="N18" s="36"/>
      <c r="O18" s="36"/>
      <c r="P18" s="36"/>
      <c r="Q18" s="27">
        <f>SUM(E18:P18)</f>
        <v>37839206.709999993</v>
      </c>
      <c r="S18" s="37"/>
    </row>
    <row r="19" spans="1:19" s="28" customFormat="1" x14ac:dyDescent="0.25">
      <c r="A19" s="4" t="s">
        <v>13</v>
      </c>
      <c r="B19" s="35" t="s">
        <v>14</v>
      </c>
      <c r="C19" s="60">
        <v>96131559</v>
      </c>
      <c r="D19" s="60">
        <v>96131559</v>
      </c>
      <c r="E19" s="36">
        <v>7456714.04</v>
      </c>
      <c r="F19" s="27">
        <v>7376407.3799999999</v>
      </c>
      <c r="G19" s="27">
        <v>7370314.0499999998</v>
      </c>
      <c r="H19" s="63">
        <v>7349996.75</v>
      </c>
      <c r="I19" s="27"/>
      <c r="J19" s="27"/>
      <c r="K19" s="36"/>
      <c r="L19" s="27"/>
      <c r="M19" s="27"/>
      <c r="N19" s="27"/>
      <c r="O19" s="27"/>
      <c r="P19" s="27"/>
      <c r="Q19" s="27">
        <f>SUM(E19:P19)</f>
        <v>29553432.219999999</v>
      </c>
      <c r="S19" s="38"/>
    </row>
    <row r="20" spans="1:19" s="28" customFormat="1" x14ac:dyDescent="0.25">
      <c r="A20" s="4" t="s">
        <v>218</v>
      </c>
      <c r="B20" s="35" t="s">
        <v>219</v>
      </c>
      <c r="C20" s="60">
        <v>1590000</v>
      </c>
      <c r="D20" s="60">
        <v>1590000</v>
      </c>
      <c r="E20" s="27">
        <v>1879000</v>
      </c>
      <c r="F20" s="27">
        <v>1955000</v>
      </c>
      <c r="G20" s="27">
        <v>2017333.33</v>
      </c>
      <c r="H20" s="63">
        <v>2084000</v>
      </c>
      <c r="I20" s="27"/>
      <c r="J20" s="27"/>
      <c r="K20" s="27"/>
      <c r="L20" s="27"/>
      <c r="M20" s="27"/>
      <c r="N20" s="27"/>
      <c r="O20" s="27"/>
      <c r="P20" s="27"/>
      <c r="Q20" s="27">
        <f>SUM(E20:P20)</f>
        <v>7935333.3300000001</v>
      </c>
      <c r="S20" s="38"/>
    </row>
    <row r="21" spans="1:19" s="28" customFormat="1" x14ac:dyDescent="0.25">
      <c r="A21" s="4" t="s">
        <v>15</v>
      </c>
      <c r="B21" s="4" t="s">
        <v>16</v>
      </c>
      <c r="C21" s="60">
        <v>29092259</v>
      </c>
      <c r="D21" s="60">
        <v>29092259</v>
      </c>
      <c r="E21" s="27">
        <v>0</v>
      </c>
      <c r="F21" s="27">
        <v>0</v>
      </c>
      <c r="G21" s="27">
        <v>38000</v>
      </c>
      <c r="H21" s="63">
        <v>60000</v>
      </c>
      <c r="I21" s="27"/>
      <c r="J21" s="58"/>
      <c r="K21" s="36"/>
      <c r="L21" s="27"/>
      <c r="M21" s="27"/>
      <c r="N21" s="27"/>
      <c r="O21" s="27"/>
      <c r="P21" s="27"/>
      <c r="Q21" s="27">
        <f>SUM(E21:P21)</f>
        <v>98000</v>
      </c>
    </row>
    <row r="22" spans="1:19" s="28" customFormat="1" x14ac:dyDescent="0.25">
      <c r="A22" s="4" t="s">
        <v>17</v>
      </c>
      <c r="B22" s="4" t="s">
        <v>18</v>
      </c>
      <c r="C22" s="60">
        <v>10567818</v>
      </c>
      <c r="D22" s="60">
        <v>10567818</v>
      </c>
      <c r="E22" s="27">
        <v>0</v>
      </c>
      <c r="F22" s="27">
        <v>0</v>
      </c>
      <c r="G22" s="27">
        <v>0</v>
      </c>
      <c r="H22" s="27">
        <v>0</v>
      </c>
      <c r="I22" s="27"/>
      <c r="J22" s="27"/>
      <c r="K22" s="27"/>
      <c r="L22" s="27"/>
      <c r="M22" s="27"/>
      <c r="N22" s="27"/>
      <c r="O22" s="27"/>
      <c r="P22" s="27"/>
      <c r="Q22" s="27">
        <f t="shared" ref="Q22:Q30" si="6">SUM(E22:P22)</f>
        <v>0</v>
      </c>
    </row>
    <row r="23" spans="1:19" s="28" customFormat="1" x14ac:dyDescent="0.25">
      <c r="A23" s="4" t="s">
        <v>19</v>
      </c>
      <c r="B23" s="4" t="s">
        <v>20</v>
      </c>
      <c r="C23" s="60">
        <v>1500000</v>
      </c>
      <c r="D23" s="60">
        <v>1500000</v>
      </c>
      <c r="E23" s="27">
        <v>0</v>
      </c>
      <c r="F23" s="27">
        <v>0</v>
      </c>
      <c r="G23" s="27">
        <v>0</v>
      </c>
      <c r="H23" s="27">
        <v>0</v>
      </c>
      <c r="I23" s="27"/>
      <c r="J23" s="27"/>
      <c r="K23" s="27"/>
      <c r="L23" s="27"/>
      <c r="M23" s="27"/>
      <c r="N23" s="27"/>
      <c r="O23" s="27"/>
      <c r="P23" s="27"/>
      <c r="Q23" s="27">
        <f>SUM(E23:P23)</f>
        <v>0</v>
      </c>
    </row>
    <row r="24" spans="1:19" s="28" customFormat="1" x14ac:dyDescent="0.25">
      <c r="A24" s="4" t="s">
        <v>21</v>
      </c>
      <c r="B24" s="4" t="s">
        <v>22</v>
      </c>
      <c r="C24" s="60">
        <v>1000000</v>
      </c>
      <c r="D24" s="60">
        <v>1000000</v>
      </c>
      <c r="E24" s="27">
        <v>113982.46</v>
      </c>
      <c r="F24" s="27">
        <v>0</v>
      </c>
      <c r="G24" s="27">
        <v>0</v>
      </c>
      <c r="H24" s="63">
        <v>138458.70000000001</v>
      </c>
      <c r="I24" s="27"/>
      <c r="J24" s="27"/>
      <c r="K24" s="27"/>
      <c r="L24" s="27"/>
      <c r="M24" s="27"/>
      <c r="N24" s="27"/>
      <c r="O24" s="27"/>
      <c r="P24" s="27"/>
      <c r="Q24" s="27">
        <f>SUM(E24:P24)</f>
        <v>252441.16000000003</v>
      </c>
      <c r="R24" s="38"/>
    </row>
    <row r="25" spans="1:19" s="28" customFormat="1" x14ac:dyDescent="0.2">
      <c r="A25" s="4" t="s">
        <v>23</v>
      </c>
      <c r="B25" s="4" t="s">
        <v>24</v>
      </c>
      <c r="C25" s="11">
        <f>SUM(C26:C30)</f>
        <v>30826454</v>
      </c>
      <c r="D25" s="11">
        <f>SUM(D26:D30)</f>
        <v>30826454</v>
      </c>
      <c r="E25" s="11">
        <f t="shared" ref="E25" si="7">SUM(E26:E28)</f>
        <v>0</v>
      </c>
      <c r="F25" s="11">
        <v>0</v>
      </c>
      <c r="G25" s="11">
        <v>0</v>
      </c>
      <c r="H25" s="11">
        <f>+H26</f>
        <v>8588169.4100000001</v>
      </c>
      <c r="I25" s="11"/>
      <c r="J25" s="11"/>
      <c r="K25" s="11"/>
      <c r="L25" s="11"/>
      <c r="M25" s="11"/>
      <c r="N25" s="11"/>
      <c r="O25" s="11"/>
      <c r="P25" s="11"/>
      <c r="Q25" s="27">
        <f t="shared" si="6"/>
        <v>8588169.4100000001</v>
      </c>
      <c r="R25" s="37"/>
    </row>
    <row r="26" spans="1:19" s="28" customFormat="1" x14ac:dyDescent="0.25">
      <c r="A26" s="4" t="s">
        <v>25</v>
      </c>
      <c r="B26" s="4" t="s">
        <v>26</v>
      </c>
      <c r="C26" s="60">
        <v>9690818</v>
      </c>
      <c r="D26" s="60">
        <v>9690818</v>
      </c>
      <c r="E26" s="27">
        <v>0</v>
      </c>
      <c r="F26" s="27">
        <v>0</v>
      </c>
      <c r="G26" s="27">
        <v>0</v>
      </c>
      <c r="H26" s="63">
        <v>8588169.4100000001</v>
      </c>
      <c r="I26" s="11"/>
      <c r="J26" s="42"/>
      <c r="K26" s="42"/>
      <c r="L26" s="42"/>
      <c r="M26" s="42"/>
      <c r="N26" s="27"/>
      <c r="O26" s="42"/>
      <c r="P26" s="42"/>
      <c r="Q26" s="27">
        <f t="shared" si="6"/>
        <v>8588169.4100000001</v>
      </c>
    </row>
    <row r="27" spans="1:19" s="28" customFormat="1" ht="30" x14ac:dyDescent="0.25">
      <c r="A27" s="4" t="s">
        <v>91</v>
      </c>
      <c r="B27" s="4" t="s">
        <v>92</v>
      </c>
      <c r="C27" s="60">
        <v>10567818</v>
      </c>
      <c r="D27" s="60">
        <v>10567818</v>
      </c>
      <c r="E27" s="27">
        <v>0</v>
      </c>
      <c r="F27" s="27">
        <v>0</v>
      </c>
      <c r="G27" s="27">
        <v>0</v>
      </c>
      <c r="H27" s="27">
        <v>0</v>
      </c>
      <c r="I27" s="27"/>
      <c r="J27" s="27"/>
      <c r="K27" s="27"/>
      <c r="L27" s="27"/>
      <c r="M27" s="27"/>
      <c r="N27" s="27"/>
      <c r="O27" s="27"/>
      <c r="P27" s="27"/>
      <c r="Q27" s="27">
        <f t="shared" si="6"/>
        <v>0</v>
      </c>
    </row>
    <row r="28" spans="1:19" s="28" customFormat="1" x14ac:dyDescent="0.25">
      <c r="A28" s="4" t="s">
        <v>222</v>
      </c>
      <c r="B28" s="4" t="s">
        <v>223</v>
      </c>
      <c r="C28" s="60">
        <v>10567818</v>
      </c>
      <c r="D28" s="60">
        <v>10567818</v>
      </c>
      <c r="E28" s="27"/>
      <c r="F28" s="27">
        <v>0</v>
      </c>
      <c r="G28" s="27">
        <v>0</v>
      </c>
      <c r="H28" s="27">
        <v>0</v>
      </c>
      <c r="I28" s="27"/>
      <c r="J28" s="27"/>
      <c r="K28" s="27"/>
      <c r="L28" s="27"/>
      <c r="M28" s="27"/>
      <c r="N28" s="27"/>
      <c r="O28" s="27"/>
      <c r="P28" s="27"/>
      <c r="Q28" s="27">
        <f>SUM(E28:P28)</f>
        <v>0</v>
      </c>
    </row>
    <row r="29" spans="1:19" s="28" customFormat="1" x14ac:dyDescent="0.2">
      <c r="A29" s="4" t="s">
        <v>119</v>
      </c>
      <c r="B29" s="4" t="s">
        <v>121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/>
      <c r="J29" s="11"/>
      <c r="K29" s="11"/>
      <c r="L29" s="11"/>
      <c r="M29" s="11"/>
      <c r="N29" s="11"/>
      <c r="O29" s="11"/>
      <c r="P29" s="42"/>
      <c r="Q29" s="27">
        <f t="shared" si="6"/>
        <v>0</v>
      </c>
    </row>
    <row r="30" spans="1:19" s="28" customFormat="1" x14ac:dyDescent="0.2">
      <c r="A30" s="4" t="s">
        <v>120</v>
      </c>
      <c r="B30" s="4" t="s">
        <v>122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/>
      <c r="J30" s="11"/>
      <c r="K30" s="11"/>
      <c r="L30" s="11"/>
      <c r="M30" s="11"/>
      <c r="N30" s="11"/>
      <c r="O30" s="11"/>
      <c r="P30" s="42"/>
      <c r="Q30" s="27">
        <f t="shared" si="6"/>
        <v>0</v>
      </c>
    </row>
    <row r="31" spans="1:19" s="28" customFormat="1" x14ac:dyDescent="0.2">
      <c r="A31" s="4" t="s">
        <v>27</v>
      </c>
      <c r="B31" s="4" t="s">
        <v>28</v>
      </c>
      <c r="C31" s="11">
        <f>SUM(C32:C35)</f>
        <v>19304784</v>
      </c>
      <c r="D31" s="11">
        <f>SUM(D32:D35)</f>
        <v>19304784</v>
      </c>
      <c r="E31" s="11">
        <f t="shared" ref="E31:H31" si="8">SUM(E32:E35)</f>
        <v>1421946.6700000002</v>
      </c>
      <c r="F31" s="11">
        <f t="shared" si="8"/>
        <v>1422463.1300000001</v>
      </c>
      <c r="G31" s="11">
        <f t="shared" si="8"/>
        <v>1436755.5899999999</v>
      </c>
      <c r="H31" s="11">
        <f t="shared" si="8"/>
        <v>1446808.2</v>
      </c>
      <c r="I31" s="11"/>
      <c r="J31" s="11"/>
      <c r="K31" s="11"/>
      <c r="L31" s="11"/>
      <c r="M31" s="11"/>
      <c r="N31" s="11"/>
      <c r="O31" s="11"/>
      <c r="P31" s="11"/>
      <c r="Q31" s="27">
        <f>SUM(E31:P31)</f>
        <v>5727973.5900000008</v>
      </c>
    </row>
    <row r="32" spans="1:19" s="28" customFormat="1" x14ac:dyDescent="0.25">
      <c r="A32" s="4" t="s">
        <v>30</v>
      </c>
      <c r="B32" s="4" t="s">
        <v>29</v>
      </c>
      <c r="C32" s="60">
        <v>8878369</v>
      </c>
      <c r="D32" s="60">
        <v>8878369</v>
      </c>
      <c r="E32" s="27">
        <v>655166.09</v>
      </c>
      <c r="F32" s="27">
        <v>655321.94999999995</v>
      </c>
      <c r="G32" s="27">
        <v>662003.56999999995</v>
      </c>
      <c r="H32" s="63">
        <v>666849.54</v>
      </c>
      <c r="I32" s="27"/>
      <c r="J32" s="27"/>
      <c r="K32" s="27"/>
      <c r="L32" s="27"/>
      <c r="M32" s="27"/>
      <c r="N32" s="27"/>
      <c r="O32" s="27"/>
      <c r="P32" s="27"/>
      <c r="Q32" s="27">
        <f t="shared" ref="Q32:Q127" si="9">SUM(E32:P32)</f>
        <v>2639341.15</v>
      </c>
    </row>
    <row r="33" spans="1:19" s="28" customFormat="1" x14ac:dyDescent="0.25">
      <c r="A33" s="4" t="s">
        <v>32</v>
      </c>
      <c r="B33" s="4" t="s">
        <v>31</v>
      </c>
      <c r="C33" s="60">
        <v>8890891</v>
      </c>
      <c r="D33" s="60">
        <v>8890891</v>
      </c>
      <c r="E33" s="27">
        <v>662835.68000000005</v>
      </c>
      <c r="F33" s="27">
        <v>662529.9</v>
      </c>
      <c r="G33" s="27">
        <v>669220.93999999994</v>
      </c>
      <c r="H33" s="63">
        <v>674073.74</v>
      </c>
      <c r="I33" s="27"/>
      <c r="J33" s="27"/>
      <c r="K33" s="27"/>
      <c r="L33" s="27"/>
      <c r="M33" s="27"/>
      <c r="N33" s="27"/>
      <c r="O33" s="27"/>
      <c r="P33" s="27"/>
      <c r="Q33" s="27">
        <f t="shared" si="9"/>
        <v>2668660.2599999998</v>
      </c>
    </row>
    <row r="34" spans="1:19" s="28" customFormat="1" x14ac:dyDescent="0.25">
      <c r="A34" s="4" t="s">
        <v>34</v>
      </c>
      <c r="B34" s="4" t="s">
        <v>33</v>
      </c>
      <c r="C34" s="60">
        <v>1502686</v>
      </c>
      <c r="D34" s="60">
        <v>1502686</v>
      </c>
      <c r="E34" s="27">
        <v>101722.84</v>
      </c>
      <c r="F34" s="27">
        <v>102389.22</v>
      </c>
      <c r="G34" s="27">
        <v>103309.02</v>
      </c>
      <c r="H34" s="63">
        <v>104129.21</v>
      </c>
      <c r="I34" s="27"/>
      <c r="J34" s="27"/>
      <c r="K34" s="27"/>
      <c r="L34" s="27"/>
      <c r="M34" s="27"/>
      <c r="N34" s="27"/>
      <c r="O34" s="27"/>
      <c r="P34" s="27"/>
      <c r="Q34" s="27">
        <f>SUM(E34:P34)</f>
        <v>411550.29000000004</v>
      </c>
    </row>
    <row r="35" spans="1:19" s="28" customFormat="1" x14ac:dyDescent="0.25">
      <c r="A35" s="4" t="s">
        <v>36</v>
      </c>
      <c r="B35" s="4" t="s">
        <v>35</v>
      </c>
      <c r="C35" s="60">
        <v>32838</v>
      </c>
      <c r="D35" s="60">
        <v>32838</v>
      </c>
      <c r="E35" s="27">
        <v>2222.06</v>
      </c>
      <c r="F35" s="27">
        <v>2222.06</v>
      </c>
      <c r="G35" s="27">
        <v>2222.06</v>
      </c>
      <c r="H35" s="63">
        <v>1755.71</v>
      </c>
      <c r="I35" s="27"/>
      <c r="J35" s="27"/>
      <c r="K35" s="27"/>
      <c r="L35" s="27"/>
      <c r="M35" s="27"/>
      <c r="N35" s="27"/>
      <c r="O35" s="27"/>
      <c r="P35" s="27"/>
      <c r="Q35" s="27">
        <f t="shared" si="9"/>
        <v>8421.89</v>
      </c>
    </row>
    <row r="36" spans="1:19" s="25" customFormat="1" x14ac:dyDescent="0.2">
      <c r="A36" s="39">
        <v>2.2000000000000002</v>
      </c>
      <c r="B36" s="40" t="s">
        <v>37</v>
      </c>
      <c r="C36" s="41">
        <f>+C37+C55</f>
        <v>473280851</v>
      </c>
      <c r="D36" s="41">
        <f>+D37+D50+D55+D68+D78+D44+D57</f>
        <v>484338617.97000003</v>
      </c>
      <c r="E36" s="41">
        <f>+E37+E55</f>
        <v>39411680.109999999</v>
      </c>
      <c r="F36" s="41">
        <f>+F37+F55</f>
        <v>39401636.939999998</v>
      </c>
      <c r="G36" s="41">
        <f>+G37+G55+G68</f>
        <v>39525071.640000001</v>
      </c>
      <c r="H36" s="41">
        <f>+H37+H55+H68+H78+H44+H57</f>
        <v>41359058.610000007</v>
      </c>
      <c r="I36" s="41"/>
      <c r="J36" s="41"/>
      <c r="K36" s="41"/>
      <c r="L36" s="41"/>
      <c r="M36" s="41"/>
      <c r="N36" s="41"/>
      <c r="O36" s="41"/>
      <c r="P36" s="41"/>
      <c r="Q36" s="33">
        <f t="shared" ref="Q36:Q39" si="10">SUM(E36:P36)</f>
        <v>159697447.30000001</v>
      </c>
      <c r="R36" s="61"/>
      <c r="S36" s="26"/>
    </row>
    <row r="37" spans="1:19" s="28" customFormat="1" x14ac:dyDescent="0.2">
      <c r="A37" s="4" t="s">
        <v>38</v>
      </c>
      <c r="B37" s="4" t="s">
        <v>39</v>
      </c>
      <c r="C37" s="11">
        <f>SUM(C38:C43)</f>
        <v>7982375</v>
      </c>
      <c r="D37" s="11">
        <f>D38+D39+D40+D41+D42+D43</f>
        <v>8970403.1600000001</v>
      </c>
      <c r="E37" s="11">
        <f>SUM(E38:E43)</f>
        <v>636807.11</v>
      </c>
      <c r="F37" s="11">
        <f>SUM(F38:F43)</f>
        <v>626763.93999999994</v>
      </c>
      <c r="G37" s="11">
        <f>SUM(G38:G43)</f>
        <v>624898.6399999999</v>
      </c>
      <c r="H37" s="11">
        <f>SUM(H38:H43)</f>
        <v>793797.1399999999</v>
      </c>
      <c r="I37" s="11"/>
      <c r="J37" s="11"/>
      <c r="K37" s="11"/>
      <c r="L37" s="11"/>
      <c r="M37" s="11"/>
      <c r="N37" s="11"/>
      <c r="O37" s="11"/>
      <c r="P37" s="11"/>
      <c r="Q37" s="27">
        <f>SUM(E37:P37)</f>
        <v>2682266.8299999996</v>
      </c>
      <c r="S37" s="38"/>
    </row>
    <row r="38" spans="1:19" s="28" customFormat="1" ht="15" customHeight="1" x14ac:dyDescent="0.2">
      <c r="A38" s="4" t="s">
        <v>67</v>
      </c>
      <c r="B38" s="4" t="s">
        <v>66</v>
      </c>
      <c r="C38" s="62">
        <v>2315</v>
      </c>
      <c r="D38" s="62">
        <v>2315</v>
      </c>
      <c r="E38" s="27">
        <v>29.23</v>
      </c>
      <c r="F38" s="27">
        <v>11.64</v>
      </c>
      <c r="G38" s="27">
        <v>0</v>
      </c>
      <c r="H38" s="27">
        <v>0</v>
      </c>
      <c r="I38" s="27"/>
      <c r="J38" s="27"/>
      <c r="K38" s="27"/>
      <c r="L38" s="27"/>
      <c r="M38" s="27"/>
      <c r="N38" s="27"/>
      <c r="O38" s="27"/>
      <c r="P38" s="42"/>
      <c r="Q38" s="27">
        <f t="shared" si="10"/>
        <v>40.870000000000005</v>
      </c>
    </row>
    <row r="39" spans="1:19" s="28" customFormat="1" x14ac:dyDescent="0.2">
      <c r="A39" s="4" t="s">
        <v>41</v>
      </c>
      <c r="B39" s="4" t="s">
        <v>40</v>
      </c>
      <c r="C39" s="62">
        <v>1650000</v>
      </c>
      <c r="D39" s="62">
        <v>1650000</v>
      </c>
      <c r="E39" s="27">
        <v>295382.67</v>
      </c>
      <c r="F39" s="27">
        <v>124064.84</v>
      </c>
      <c r="G39" s="27">
        <v>122582.59</v>
      </c>
      <c r="H39" s="63">
        <v>121984.03</v>
      </c>
      <c r="I39" s="27"/>
      <c r="J39" s="27"/>
      <c r="K39" s="27"/>
      <c r="L39" s="27"/>
      <c r="M39" s="27"/>
      <c r="N39" s="27"/>
      <c r="O39" s="27"/>
      <c r="P39" s="27"/>
      <c r="Q39" s="27">
        <f t="shared" si="10"/>
        <v>664014.13</v>
      </c>
      <c r="S39" s="37"/>
    </row>
    <row r="40" spans="1:19" s="28" customFormat="1" x14ac:dyDescent="0.2">
      <c r="A40" s="4" t="s">
        <v>43</v>
      </c>
      <c r="B40" s="4" t="s">
        <v>42</v>
      </c>
      <c r="C40" s="62">
        <v>4402200</v>
      </c>
      <c r="D40" s="62">
        <v>4402200</v>
      </c>
      <c r="E40" s="27">
        <v>207645.42</v>
      </c>
      <c r="F40" s="27">
        <v>378991.35999999999</v>
      </c>
      <c r="G40" s="27">
        <v>376769.62</v>
      </c>
      <c r="H40" s="63">
        <v>331996.34000000003</v>
      </c>
      <c r="I40" s="27"/>
      <c r="J40" s="27"/>
      <c r="K40" s="27"/>
      <c r="L40" s="27"/>
      <c r="M40" s="27"/>
      <c r="N40" s="27"/>
      <c r="O40" s="27"/>
      <c r="P40" s="27"/>
      <c r="Q40" s="27">
        <f t="shared" ref="Q40:Q42" si="11">SUM(E40:P40)</f>
        <v>1295402.74</v>
      </c>
      <c r="S40" s="37"/>
    </row>
    <row r="41" spans="1:19" s="28" customFormat="1" x14ac:dyDescent="0.2">
      <c r="A41" s="4" t="s">
        <v>44</v>
      </c>
      <c r="B41" s="4" t="s">
        <v>45</v>
      </c>
      <c r="C41" s="62">
        <v>1874400</v>
      </c>
      <c r="D41" s="62">
        <v>1874400</v>
      </c>
      <c r="E41" s="27">
        <v>131482.79</v>
      </c>
      <c r="F41" s="27">
        <v>121305.1</v>
      </c>
      <c r="G41" s="27">
        <v>123161.43</v>
      </c>
      <c r="H41" s="63">
        <v>131605.57</v>
      </c>
      <c r="I41" s="27"/>
      <c r="J41" s="27"/>
      <c r="K41" s="27"/>
      <c r="L41" s="27"/>
      <c r="M41" s="27"/>
      <c r="N41" s="27"/>
      <c r="O41" s="27"/>
      <c r="P41" s="27"/>
      <c r="Q41" s="11">
        <f t="shared" si="11"/>
        <v>507554.89</v>
      </c>
    </row>
    <row r="42" spans="1:19" s="28" customFormat="1" x14ac:dyDescent="0.2">
      <c r="A42" s="4" t="s">
        <v>47</v>
      </c>
      <c r="B42" s="4" t="s">
        <v>46</v>
      </c>
      <c r="C42" s="62">
        <v>19800</v>
      </c>
      <c r="D42" s="62">
        <v>19800</v>
      </c>
      <c r="E42" s="27">
        <v>0</v>
      </c>
      <c r="F42" s="27">
        <v>0</v>
      </c>
      <c r="G42" s="27">
        <v>0</v>
      </c>
      <c r="H42" s="27"/>
      <c r="I42" s="27"/>
      <c r="J42" s="27"/>
      <c r="K42" s="27"/>
      <c r="L42" s="27"/>
      <c r="M42" s="27"/>
      <c r="N42" s="27"/>
      <c r="O42" s="27"/>
      <c r="P42" s="27"/>
      <c r="Q42" s="11">
        <f t="shared" si="11"/>
        <v>0</v>
      </c>
      <c r="S42" s="37"/>
    </row>
    <row r="43" spans="1:19" s="28" customFormat="1" x14ac:dyDescent="0.2">
      <c r="A43" s="4" t="s">
        <v>49</v>
      </c>
      <c r="B43" s="12" t="s">
        <v>48</v>
      </c>
      <c r="C43" s="62">
        <v>33660</v>
      </c>
      <c r="D43" s="62">
        <v>1021688.16</v>
      </c>
      <c r="E43" s="27">
        <v>2267</v>
      </c>
      <c r="F43" s="27">
        <v>2391</v>
      </c>
      <c r="G43" s="27">
        <v>2385</v>
      </c>
      <c r="H43" s="63">
        <v>208211.20000000001</v>
      </c>
      <c r="I43" s="27"/>
      <c r="J43" s="27"/>
      <c r="K43" s="27"/>
      <c r="L43" s="27"/>
      <c r="M43" s="27"/>
      <c r="N43" s="27"/>
      <c r="O43" s="27"/>
      <c r="P43" s="27"/>
      <c r="Q43" s="27">
        <f>SUM(E43:P43)</f>
        <v>215254.2</v>
      </c>
    </row>
    <row r="44" spans="1:19" s="28" customFormat="1" x14ac:dyDescent="0.2">
      <c r="A44" s="4" t="s">
        <v>123</v>
      </c>
      <c r="B44" s="4" t="s">
        <v>131</v>
      </c>
      <c r="C44" s="11">
        <v>0</v>
      </c>
      <c r="D44" s="11">
        <f>SUM(D45:D49)</f>
        <v>248897.4</v>
      </c>
      <c r="E44" s="11">
        <v>0</v>
      </c>
      <c r="F44" s="11">
        <v>0</v>
      </c>
      <c r="G44" s="11">
        <v>0</v>
      </c>
      <c r="H44" s="11">
        <f>+H45+H47</f>
        <v>124448.70000000001</v>
      </c>
      <c r="I44" s="11"/>
      <c r="J44" s="11"/>
      <c r="K44" s="11"/>
      <c r="L44" s="11"/>
      <c r="M44" s="11"/>
      <c r="N44" s="11"/>
      <c r="O44" s="11"/>
      <c r="P44" s="11"/>
      <c r="Q44" s="27">
        <f t="shared" ref="Q44:Q54" si="12">SUM(E44:P44)</f>
        <v>124448.70000000001</v>
      </c>
      <c r="S44" s="37"/>
    </row>
    <row r="45" spans="1:19" s="28" customFormat="1" x14ac:dyDescent="0.2">
      <c r="A45" s="4" t="s">
        <v>254</v>
      </c>
      <c r="B45" s="4" t="s">
        <v>255</v>
      </c>
      <c r="C45" s="11">
        <v>0</v>
      </c>
      <c r="D45" s="11">
        <v>2796.6</v>
      </c>
      <c r="E45" s="11">
        <v>0</v>
      </c>
      <c r="F45" s="11">
        <v>0</v>
      </c>
      <c r="G45" s="11">
        <v>0</v>
      </c>
      <c r="H45" s="63">
        <v>2796.6</v>
      </c>
      <c r="I45" s="11"/>
      <c r="J45" s="11"/>
      <c r="K45" s="11"/>
      <c r="L45" s="11"/>
      <c r="M45" s="11"/>
      <c r="N45" s="11"/>
      <c r="O45" s="11"/>
      <c r="P45" s="11"/>
      <c r="Q45" s="27">
        <f t="shared" si="12"/>
        <v>2796.6</v>
      </c>
    </row>
    <row r="46" spans="1:19" s="28" customFormat="1" x14ac:dyDescent="0.2">
      <c r="A46" s="4" t="s">
        <v>256</v>
      </c>
      <c r="B46" s="4" t="s">
        <v>257</v>
      </c>
      <c r="C46" s="11"/>
      <c r="D46" s="11">
        <v>0</v>
      </c>
      <c r="E46" s="11">
        <v>0</v>
      </c>
      <c r="F46" s="11">
        <v>0</v>
      </c>
      <c r="G46" s="11">
        <v>0</v>
      </c>
      <c r="H46" s="11"/>
      <c r="I46" s="11"/>
      <c r="J46" s="11"/>
      <c r="K46" s="11"/>
      <c r="L46" s="11"/>
      <c r="M46" s="11"/>
      <c r="N46" s="11"/>
      <c r="O46" s="11"/>
      <c r="P46" s="11"/>
      <c r="Q46" s="27">
        <f t="shared" si="12"/>
        <v>0</v>
      </c>
    </row>
    <row r="47" spans="1:19" s="28" customFormat="1" x14ac:dyDescent="0.2">
      <c r="A47" s="4" t="s">
        <v>258</v>
      </c>
      <c r="B47" s="4" t="s">
        <v>259</v>
      </c>
      <c r="C47" s="11"/>
      <c r="D47" s="11">
        <v>246100.8</v>
      </c>
      <c r="E47" s="11"/>
      <c r="F47" s="11">
        <v>0</v>
      </c>
      <c r="G47" s="11">
        <v>0</v>
      </c>
      <c r="H47" s="63">
        <v>121652.1</v>
      </c>
      <c r="I47" s="11"/>
      <c r="J47" s="11"/>
      <c r="K47" s="11"/>
      <c r="L47" s="11"/>
      <c r="M47" s="11"/>
      <c r="N47" s="11"/>
      <c r="O47" s="11"/>
      <c r="P47" s="11"/>
      <c r="Q47" s="27">
        <f t="shared" si="12"/>
        <v>121652.1</v>
      </c>
    </row>
    <row r="48" spans="1:19" s="28" customFormat="1" x14ac:dyDescent="0.2">
      <c r="A48" s="4" t="s">
        <v>124</v>
      </c>
      <c r="B48" s="4" t="s">
        <v>132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/>
      <c r="J48" s="11"/>
      <c r="K48" s="11"/>
      <c r="L48" s="11"/>
      <c r="M48" s="11"/>
      <c r="N48" s="11"/>
      <c r="O48" s="11"/>
      <c r="P48" s="11"/>
      <c r="Q48" s="27">
        <f t="shared" si="12"/>
        <v>0</v>
      </c>
      <c r="S48" s="38"/>
    </row>
    <row r="49" spans="1:19" s="28" customFormat="1" x14ac:dyDescent="0.2">
      <c r="A49" s="4" t="s">
        <v>125</v>
      </c>
      <c r="B49" s="4" t="s">
        <v>133</v>
      </c>
      <c r="C49" s="11">
        <v>0</v>
      </c>
      <c r="D49" s="11">
        <v>0</v>
      </c>
      <c r="E49" s="11">
        <v>0</v>
      </c>
      <c r="F49" s="11"/>
      <c r="G49" s="11">
        <v>0</v>
      </c>
      <c r="H49" s="11">
        <v>0</v>
      </c>
      <c r="I49" s="11"/>
      <c r="J49" s="11"/>
      <c r="K49" s="11"/>
      <c r="L49" s="11"/>
      <c r="M49" s="11"/>
      <c r="N49" s="11"/>
      <c r="O49" s="11"/>
      <c r="P49" s="11"/>
      <c r="Q49" s="27">
        <f t="shared" si="12"/>
        <v>0</v>
      </c>
    </row>
    <row r="50" spans="1:19" s="28" customFormat="1" x14ac:dyDescent="0.2">
      <c r="A50" s="4" t="s">
        <v>126</v>
      </c>
      <c r="B50" s="4" t="s">
        <v>134</v>
      </c>
      <c r="C50" s="11">
        <v>0</v>
      </c>
      <c r="D50" s="11">
        <f>D54</f>
        <v>1700000</v>
      </c>
      <c r="E50" s="11">
        <f>+E51+E52</f>
        <v>0</v>
      </c>
      <c r="F50" s="11">
        <v>0</v>
      </c>
      <c r="G50" s="11">
        <v>0</v>
      </c>
      <c r="H50" s="11">
        <v>0</v>
      </c>
      <c r="I50" s="11"/>
      <c r="J50" s="11"/>
      <c r="K50" s="11"/>
      <c r="L50" s="11"/>
      <c r="M50" s="11"/>
      <c r="N50" s="11"/>
      <c r="O50" s="11"/>
      <c r="P50" s="11"/>
      <c r="Q50" s="11">
        <f>+Q51+Q52</f>
        <v>0</v>
      </c>
    </row>
    <row r="51" spans="1:19" s="28" customFormat="1" x14ac:dyDescent="0.2">
      <c r="A51" s="4" t="s">
        <v>260</v>
      </c>
      <c r="B51" s="4" t="s">
        <v>261</v>
      </c>
      <c r="C51" s="11"/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/>
      <c r="J51" s="11"/>
      <c r="K51" s="11"/>
      <c r="L51" s="11"/>
      <c r="M51" s="11"/>
      <c r="N51" s="11"/>
      <c r="O51" s="11"/>
      <c r="P51" s="11"/>
      <c r="Q51" s="27">
        <f t="shared" si="12"/>
        <v>0</v>
      </c>
    </row>
    <row r="52" spans="1:19" s="28" customFormat="1" ht="30" x14ac:dyDescent="0.2">
      <c r="A52" s="4" t="s">
        <v>262</v>
      </c>
      <c r="B52" s="4" t="s">
        <v>263</v>
      </c>
      <c r="C52" s="11"/>
      <c r="D52" s="11">
        <v>0</v>
      </c>
      <c r="E52" s="11">
        <v>0</v>
      </c>
      <c r="F52" s="11">
        <v>0</v>
      </c>
      <c r="G52" s="11">
        <v>0</v>
      </c>
      <c r="H52" s="11">
        <v>0</v>
      </c>
      <c r="I52" s="11"/>
      <c r="J52" s="11"/>
      <c r="K52" s="11"/>
      <c r="L52" s="11"/>
      <c r="M52" s="11"/>
      <c r="N52" s="11"/>
      <c r="O52" s="11"/>
      <c r="P52" s="11"/>
      <c r="Q52" s="27">
        <f t="shared" si="12"/>
        <v>0</v>
      </c>
    </row>
    <row r="53" spans="1:19" s="28" customFormat="1" x14ac:dyDescent="0.2">
      <c r="A53" s="4" t="s">
        <v>346</v>
      </c>
      <c r="B53" s="4" t="s">
        <v>348</v>
      </c>
      <c r="C53" s="11"/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/>
      <c r="J53" s="11"/>
      <c r="K53" s="11"/>
      <c r="L53" s="11"/>
      <c r="M53" s="11"/>
      <c r="N53" s="11"/>
      <c r="O53" s="11"/>
      <c r="P53" s="11"/>
      <c r="Q53" s="27">
        <f t="shared" si="12"/>
        <v>0</v>
      </c>
    </row>
    <row r="54" spans="1:19" s="28" customFormat="1" x14ac:dyDescent="0.2">
      <c r="A54" s="4" t="s">
        <v>347</v>
      </c>
      <c r="B54" s="4" t="s">
        <v>349</v>
      </c>
      <c r="C54" s="11"/>
      <c r="D54" s="11">
        <v>1700000</v>
      </c>
      <c r="E54" s="11">
        <v>0</v>
      </c>
      <c r="F54" s="11">
        <v>0</v>
      </c>
      <c r="G54" s="11">
        <v>0</v>
      </c>
      <c r="H54" s="11">
        <v>0</v>
      </c>
      <c r="I54" s="11"/>
      <c r="J54" s="11"/>
      <c r="K54" s="11"/>
      <c r="L54" s="11"/>
      <c r="M54" s="11"/>
      <c r="N54" s="11"/>
      <c r="O54" s="11"/>
      <c r="P54" s="11"/>
      <c r="Q54" s="27">
        <f t="shared" si="12"/>
        <v>0</v>
      </c>
    </row>
    <row r="55" spans="1:19" s="28" customFormat="1" x14ac:dyDescent="0.2">
      <c r="A55" s="4" t="s">
        <v>127</v>
      </c>
      <c r="B55" s="4" t="s">
        <v>135</v>
      </c>
      <c r="C55" s="11">
        <f t="shared" ref="C55:H55" si="13">+C56</f>
        <v>465298476</v>
      </c>
      <c r="D55" s="11">
        <f t="shared" si="13"/>
        <v>465298476</v>
      </c>
      <c r="E55" s="11">
        <f t="shared" si="13"/>
        <v>38774873</v>
      </c>
      <c r="F55" s="11">
        <f t="shared" si="13"/>
        <v>38774873</v>
      </c>
      <c r="G55" s="11">
        <f t="shared" si="13"/>
        <v>38774873</v>
      </c>
      <c r="H55" s="11">
        <f t="shared" si="13"/>
        <v>38774873</v>
      </c>
      <c r="I55" s="11"/>
      <c r="J55" s="11"/>
      <c r="K55" s="11"/>
      <c r="L55" s="11"/>
      <c r="M55" s="11"/>
      <c r="N55" s="11"/>
      <c r="O55" s="11"/>
      <c r="P55" s="11"/>
      <c r="Q55" s="11">
        <f>SUM(E55:P55)</f>
        <v>155099492</v>
      </c>
    </row>
    <row r="56" spans="1:19" s="28" customFormat="1" x14ac:dyDescent="0.2">
      <c r="A56" s="4" t="s">
        <v>220</v>
      </c>
      <c r="B56" s="4" t="s">
        <v>221</v>
      </c>
      <c r="C56" s="11">
        <v>465298476</v>
      </c>
      <c r="D56" s="11">
        <v>465298476</v>
      </c>
      <c r="E56" s="11">
        <v>38774873</v>
      </c>
      <c r="F56" s="11">
        <v>38774873</v>
      </c>
      <c r="G56" s="11">
        <v>38774873</v>
      </c>
      <c r="H56" s="63">
        <v>38774873</v>
      </c>
      <c r="I56" s="11"/>
      <c r="J56" s="11"/>
      <c r="K56" s="11"/>
      <c r="L56" s="11"/>
      <c r="M56" s="11"/>
      <c r="N56" s="11"/>
      <c r="O56" s="11"/>
      <c r="P56" s="11"/>
      <c r="Q56" s="11">
        <f>SUM(E56:P56)</f>
        <v>155099492</v>
      </c>
      <c r="S56" s="52"/>
    </row>
    <row r="57" spans="1:19" s="28" customFormat="1" ht="30" x14ac:dyDescent="0.2">
      <c r="A57" s="4" t="s">
        <v>128</v>
      </c>
      <c r="B57" s="4" t="s">
        <v>136</v>
      </c>
      <c r="C57" s="11">
        <v>0</v>
      </c>
      <c r="D57" s="11">
        <f>+D59+D60+D64+D66+D61</f>
        <v>3703559.31</v>
      </c>
      <c r="E57" s="11">
        <v>0</v>
      </c>
      <c r="F57" s="11">
        <v>0</v>
      </c>
      <c r="G57" s="11">
        <v>0</v>
      </c>
      <c r="H57" s="11">
        <f>+H58+H61</f>
        <v>215252.52000000002</v>
      </c>
      <c r="I57" s="11"/>
      <c r="J57" s="11"/>
      <c r="K57" s="11"/>
      <c r="L57" s="11"/>
      <c r="M57" s="11"/>
      <c r="N57" s="11"/>
      <c r="O57" s="11"/>
      <c r="P57" s="11"/>
      <c r="Q57" s="11">
        <f>SUM(E57:P57)</f>
        <v>215252.52000000002</v>
      </c>
    </row>
    <row r="58" spans="1:19" s="28" customFormat="1" ht="30" x14ac:dyDescent="0.2">
      <c r="A58" s="4" t="s">
        <v>234</v>
      </c>
      <c r="B58" s="4" t="s">
        <v>237</v>
      </c>
      <c r="C58" s="11">
        <v>0</v>
      </c>
      <c r="D58" s="11"/>
      <c r="E58" s="11">
        <v>0</v>
      </c>
      <c r="F58" s="11">
        <v>0</v>
      </c>
      <c r="G58" s="11">
        <v>0</v>
      </c>
      <c r="H58" s="63">
        <v>146749.98000000001</v>
      </c>
      <c r="I58" s="11"/>
      <c r="J58" s="11"/>
      <c r="K58" s="11"/>
      <c r="L58" s="11"/>
      <c r="M58" s="11"/>
      <c r="N58" s="11"/>
      <c r="O58" s="11"/>
      <c r="P58" s="11"/>
      <c r="Q58" s="11">
        <f t="shared" ref="Q58:Q80" si="14">SUM(E58:P58)</f>
        <v>146749.98000000001</v>
      </c>
      <c r="R58" s="38"/>
      <c r="S58" s="37"/>
    </row>
    <row r="59" spans="1:19" s="28" customFormat="1" ht="15" customHeight="1" x14ac:dyDescent="0.2">
      <c r="A59" s="4" t="s">
        <v>235</v>
      </c>
      <c r="B59" s="4" t="s">
        <v>238</v>
      </c>
      <c r="C59" s="11">
        <v>0</v>
      </c>
      <c r="D59" s="11">
        <v>586999.93000000005</v>
      </c>
      <c r="E59" s="11">
        <v>0</v>
      </c>
      <c r="F59" s="11">
        <v>0</v>
      </c>
      <c r="G59" s="11">
        <v>0</v>
      </c>
      <c r="H59" s="11"/>
      <c r="I59" s="11"/>
      <c r="J59" s="11"/>
      <c r="K59" s="11"/>
      <c r="L59" s="11"/>
      <c r="M59" s="11"/>
      <c r="N59" s="11"/>
      <c r="O59" s="11"/>
      <c r="P59" s="11"/>
      <c r="Q59" s="11">
        <f t="shared" si="14"/>
        <v>0</v>
      </c>
    </row>
    <row r="60" spans="1:19" s="28" customFormat="1" ht="30" x14ac:dyDescent="0.2">
      <c r="A60" s="4" t="s">
        <v>236</v>
      </c>
      <c r="B60" s="4" t="s">
        <v>239</v>
      </c>
      <c r="C60" s="11">
        <v>0</v>
      </c>
      <c r="D60" s="11">
        <v>1607394.84</v>
      </c>
      <c r="E60" s="11">
        <v>0</v>
      </c>
      <c r="F60" s="11">
        <v>0</v>
      </c>
      <c r="G60" s="11">
        <v>0</v>
      </c>
      <c r="H60" s="11">
        <v>0</v>
      </c>
      <c r="I60" s="11"/>
      <c r="J60" s="11"/>
      <c r="K60" s="11"/>
      <c r="L60" s="11"/>
      <c r="M60" s="11"/>
      <c r="N60" s="11"/>
      <c r="O60" s="11"/>
      <c r="P60" s="11"/>
      <c r="Q60" s="11">
        <f t="shared" si="14"/>
        <v>0</v>
      </c>
    </row>
    <row r="61" spans="1:19" s="28" customFormat="1" ht="30" x14ac:dyDescent="0.2">
      <c r="A61" s="4" t="s">
        <v>240</v>
      </c>
      <c r="B61" s="4" t="s">
        <v>247</v>
      </c>
      <c r="C61" s="11">
        <v>0</v>
      </c>
      <c r="D61" s="11">
        <v>1399244</v>
      </c>
      <c r="E61" s="11">
        <v>0</v>
      </c>
      <c r="F61" s="11">
        <v>0</v>
      </c>
      <c r="G61" s="11">
        <v>0</v>
      </c>
      <c r="H61" s="63">
        <v>68502.539999999994</v>
      </c>
      <c r="I61" s="11"/>
      <c r="J61" s="11"/>
      <c r="K61" s="11"/>
      <c r="L61" s="11"/>
      <c r="M61" s="11"/>
      <c r="N61" s="11"/>
      <c r="O61" s="11"/>
      <c r="P61" s="11"/>
      <c r="Q61" s="11">
        <f t="shared" si="14"/>
        <v>68502.539999999994</v>
      </c>
    </row>
    <row r="62" spans="1:19" s="28" customFormat="1" ht="30" x14ac:dyDescent="0.2">
      <c r="A62" s="4" t="s">
        <v>241</v>
      </c>
      <c r="B62" s="4" t="s">
        <v>248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/>
      <c r="J62" s="11"/>
      <c r="K62" s="11"/>
      <c r="L62" s="11"/>
      <c r="M62" s="11"/>
      <c r="N62" s="11"/>
      <c r="O62" s="11"/>
      <c r="P62" s="11"/>
      <c r="Q62" s="11">
        <f t="shared" si="14"/>
        <v>0</v>
      </c>
    </row>
    <row r="63" spans="1:19" s="28" customFormat="1" ht="30" x14ac:dyDescent="0.2">
      <c r="A63" s="4" t="s">
        <v>242</v>
      </c>
      <c r="B63" s="4" t="s">
        <v>249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/>
      <c r="J63" s="11"/>
      <c r="K63" s="11"/>
      <c r="L63" s="11"/>
      <c r="M63" s="11"/>
      <c r="N63" s="11"/>
      <c r="O63" s="11"/>
      <c r="P63" s="11"/>
      <c r="Q63" s="11">
        <f t="shared" si="14"/>
        <v>0</v>
      </c>
    </row>
    <row r="64" spans="1:19" s="28" customFormat="1" ht="30" x14ac:dyDescent="0.2">
      <c r="A64" s="4" t="s">
        <v>243</v>
      </c>
      <c r="B64" s="4" t="s">
        <v>250</v>
      </c>
      <c r="C64" s="11">
        <v>0</v>
      </c>
      <c r="D64" s="11">
        <v>59826</v>
      </c>
      <c r="E64" s="11">
        <v>0</v>
      </c>
      <c r="F64" s="11">
        <v>0</v>
      </c>
      <c r="G64" s="11">
        <v>0</v>
      </c>
      <c r="H64" s="63">
        <v>18408</v>
      </c>
      <c r="I64" s="11"/>
      <c r="J64" s="11"/>
      <c r="K64" s="11"/>
      <c r="L64" s="11"/>
      <c r="M64" s="11"/>
      <c r="N64" s="11"/>
      <c r="O64" s="11"/>
      <c r="P64" s="11"/>
      <c r="Q64" s="11">
        <f t="shared" si="14"/>
        <v>18408</v>
      </c>
    </row>
    <row r="65" spans="1:18" s="28" customFormat="1" ht="30" x14ac:dyDescent="0.2">
      <c r="A65" s="4" t="s">
        <v>244</v>
      </c>
      <c r="B65" s="4" t="s">
        <v>251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/>
      <c r="J65" s="11"/>
      <c r="K65" s="11"/>
      <c r="L65" s="11"/>
      <c r="M65" s="11"/>
      <c r="N65" s="11"/>
      <c r="O65" s="11"/>
      <c r="P65" s="11"/>
      <c r="Q65" s="11">
        <f t="shared" si="14"/>
        <v>0</v>
      </c>
    </row>
    <row r="66" spans="1:18" s="28" customFormat="1" ht="30" x14ac:dyDescent="0.2">
      <c r="A66" s="4" t="s">
        <v>245</v>
      </c>
      <c r="B66" s="4" t="s">
        <v>252</v>
      </c>
      <c r="C66" s="11">
        <v>0</v>
      </c>
      <c r="D66" s="11">
        <v>50094.54</v>
      </c>
      <c r="E66" s="11">
        <v>0</v>
      </c>
      <c r="F66" s="11">
        <v>0</v>
      </c>
      <c r="G66" s="11">
        <v>0</v>
      </c>
      <c r="H66" s="63">
        <v>50094.54</v>
      </c>
      <c r="I66" s="11"/>
      <c r="J66" s="11"/>
      <c r="K66" s="11"/>
      <c r="L66" s="11"/>
      <c r="M66" s="11"/>
      <c r="N66" s="11"/>
      <c r="O66" s="11"/>
      <c r="P66" s="11"/>
      <c r="Q66" s="11">
        <f t="shared" si="14"/>
        <v>50094.54</v>
      </c>
    </row>
    <row r="67" spans="1:18" s="28" customFormat="1" ht="30" x14ac:dyDescent="0.2">
      <c r="A67" s="4" t="s">
        <v>246</v>
      </c>
      <c r="B67" s="4" t="s">
        <v>253</v>
      </c>
      <c r="C67" s="11">
        <v>0</v>
      </c>
      <c r="D67" s="11"/>
      <c r="E67" s="11">
        <v>0</v>
      </c>
      <c r="F67" s="11">
        <v>0</v>
      </c>
      <c r="G67" s="11">
        <v>0</v>
      </c>
      <c r="H67" s="11">
        <v>0</v>
      </c>
      <c r="I67" s="11"/>
      <c r="J67" s="11"/>
      <c r="K67" s="11"/>
      <c r="L67" s="11"/>
      <c r="M67" s="11"/>
      <c r="N67" s="11"/>
      <c r="O67" s="11"/>
      <c r="P67" s="11"/>
      <c r="Q67" s="11">
        <f t="shared" si="14"/>
        <v>0</v>
      </c>
    </row>
    <row r="68" spans="1:18" s="28" customFormat="1" ht="30" x14ac:dyDescent="0.2">
      <c r="A68" s="4" t="s">
        <v>129</v>
      </c>
      <c r="B68" s="4" t="s">
        <v>137</v>
      </c>
      <c r="C68" s="11">
        <v>0</v>
      </c>
      <c r="D68" s="11">
        <f>D69+D71+D72+D75+D76+D70</f>
        <v>1360994.44</v>
      </c>
      <c r="E68" s="11">
        <v>0</v>
      </c>
      <c r="F68" s="11">
        <v>0</v>
      </c>
      <c r="G68" s="11">
        <f>G69+G71+G72+G75+G76+G70</f>
        <v>125300</v>
      </c>
      <c r="H68" s="11">
        <f>H69+H71+H72+H75+H76+H70</f>
        <v>53100</v>
      </c>
      <c r="I68" s="11"/>
      <c r="J68" s="11"/>
      <c r="K68" s="11"/>
      <c r="L68" s="11"/>
      <c r="M68" s="11"/>
      <c r="N68" s="11"/>
      <c r="O68" s="11"/>
      <c r="P68" s="11"/>
      <c r="Q68" s="11">
        <f t="shared" si="14"/>
        <v>178400</v>
      </c>
      <c r="R68" s="28" t="s">
        <v>350</v>
      </c>
    </row>
    <row r="69" spans="1:18" s="28" customFormat="1" x14ac:dyDescent="0.2">
      <c r="A69" s="4" t="s">
        <v>264</v>
      </c>
      <c r="B69" s="4" t="s">
        <v>265</v>
      </c>
      <c r="C69" s="11">
        <v>0</v>
      </c>
      <c r="D69" s="11"/>
      <c r="E69" s="11">
        <v>0</v>
      </c>
      <c r="F69" s="11">
        <v>0</v>
      </c>
      <c r="G69" s="11">
        <v>0</v>
      </c>
      <c r="H69" s="11">
        <v>0</v>
      </c>
      <c r="I69" s="11"/>
      <c r="J69" s="11"/>
      <c r="K69" s="11"/>
      <c r="L69" s="11"/>
      <c r="M69" s="11"/>
      <c r="N69" s="11"/>
      <c r="O69" s="11"/>
      <c r="P69" s="11"/>
      <c r="Q69" s="11">
        <f t="shared" si="14"/>
        <v>0</v>
      </c>
    </row>
    <row r="70" spans="1:18" s="28" customFormat="1" x14ac:dyDescent="0.2">
      <c r="A70" s="4" t="s">
        <v>266</v>
      </c>
      <c r="B70" s="4" t="s">
        <v>267</v>
      </c>
      <c r="C70" s="11">
        <v>0</v>
      </c>
      <c r="D70" s="11">
        <v>30694.44</v>
      </c>
      <c r="E70" s="11">
        <v>0</v>
      </c>
      <c r="F70" s="11">
        <v>0</v>
      </c>
      <c r="G70" s="11">
        <v>0</v>
      </c>
      <c r="H70" s="11">
        <v>0</v>
      </c>
      <c r="I70" s="11"/>
      <c r="J70" s="11"/>
      <c r="K70" s="11"/>
      <c r="L70" s="11"/>
      <c r="M70" s="11"/>
      <c r="N70" s="11"/>
      <c r="O70" s="11"/>
      <c r="P70" s="11"/>
      <c r="Q70" s="11">
        <f t="shared" si="14"/>
        <v>0</v>
      </c>
    </row>
    <row r="71" spans="1:18" s="28" customFormat="1" x14ac:dyDescent="0.2">
      <c r="A71" s="4" t="s">
        <v>268</v>
      </c>
      <c r="B71" s="4" t="s">
        <v>269</v>
      </c>
      <c r="C71" s="11">
        <v>0</v>
      </c>
      <c r="D71" s="11">
        <v>106200</v>
      </c>
      <c r="E71" s="11">
        <v>0</v>
      </c>
      <c r="F71" s="11">
        <v>0</v>
      </c>
      <c r="G71" s="11">
        <v>0</v>
      </c>
      <c r="H71" s="11">
        <v>0</v>
      </c>
      <c r="I71" s="11"/>
      <c r="J71" s="11"/>
      <c r="K71" s="11"/>
      <c r="L71" s="11"/>
      <c r="M71" s="11"/>
      <c r="N71" s="11"/>
      <c r="O71" s="11"/>
      <c r="P71" s="11"/>
      <c r="Q71" s="11">
        <f t="shared" si="14"/>
        <v>0</v>
      </c>
    </row>
    <row r="72" spans="1:18" s="28" customFormat="1" x14ac:dyDescent="0.2">
      <c r="A72" s="4" t="s">
        <v>270</v>
      </c>
      <c r="B72" s="4" t="s">
        <v>271</v>
      </c>
      <c r="C72" s="11">
        <v>0</v>
      </c>
      <c r="D72" s="11">
        <v>41300</v>
      </c>
      <c r="E72" s="11">
        <v>0</v>
      </c>
      <c r="F72" s="11">
        <v>0</v>
      </c>
      <c r="G72" s="11">
        <v>41300</v>
      </c>
      <c r="H72" s="63">
        <v>53100</v>
      </c>
      <c r="I72" s="11"/>
      <c r="J72" s="11"/>
      <c r="K72" s="11"/>
      <c r="L72" s="11"/>
      <c r="M72" s="11"/>
      <c r="N72" s="11"/>
      <c r="O72" s="11"/>
      <c r="P72" s="11"/>
      <c r="Q72" s="11">
        <f t="shared" si="14"/>
        <v>94400</v>
      </c>
    </row>
    <row r="73" spans="1:18" s="28" customFormat="1" x14ac:dyDescent="0.2">
      <c r="A73" s="4" t="s">
        <v>272</v>
      </c>
      <c r="B73" s="4" t="s">
        <v>273</v>
      </c>
      <c r="C73" s="11">
        <v>0</v>
      </c>
      <c r="D73" s="11">
        <v>0</v>
      </c>
      <c r="E73" s="11">
        <v>0</v>
      </c>
      <c r="F73" s="11">
        <v>0</v>
      </c>
      <c r="G73" s="11">
        <v>0</v>
      </c>
      <c r="H73" s="11">
        <v>0</v>
      </c>
      <c r="I73" s="11"/>
      <c r="J73" s="11"/>
      <c r="K73" s="11"/>
      <c r="L73" s="11"/>
      <c r="M73" s="11"/>
      <c r="N73" s="11"/>
      <c r="O73" s="11"/>
      <c r="P73" s="11"/>
      <c r="Q73" s="11">
        <f t="shared" si="14"/>
        <v>0</v>
      </c>
    </row>
    <row r="74" spans="1:18" s="28" customFormat="1" x14ac:dyDescent="0.2">
      <c r="A74" s="4" t="s">
        <v>274</v>
      </c>
      <c r="B74" s="4" t="s">
        <v>275</v>
      </c>
      <c r="C74" s="11">
        <v>0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/>
      <c r="J74" s="11"/>
      <c r="K74" s="11"/>
      <c r="L74" s="11"/>
      <c r="M74" s="11"/>
      <c r="N74" s="11"/>
      <c r="O74" s="11"/>
      <c r="P74" s="11"/>
      <c r="Q74" s="11">
        <f t="shared" si="14"/>
        <v>0</v>
      </c>
    </row>
    <row r="75" spans="1:18" s="28" customFormat="1" x14ac:dyDescent="0.2">
      <c r="A75" s="4" t="s">
        <v>276</v>
      </c>
      <c r="B75" s="4" t="s">
        <v>277</v>
      </c>
      <c r="C75" s="11">
        <v>0</v>
      </c>
      <c r="D75" s="11">
        <v>168000</v>
      </c>
      <c r="E75" s="11">
        <v>0</v>
      </c>
      <c r="F75" s="11">
        <v>0</v>
      </c>
      <c r="G75" s="11">
        <v>84000</v>
      </c>
      <c r="H75" s="11">
        <v>0</v>
      </c>
      <c r="I75" s="11"/>
      <c r="J75" s="11"/>
      <c r="K75" s="11"/>
      <c r="L75" s="11"/>
      <c r="M75" s="11"/>
      <c r="N75" s="11"/>
      <c r="O75" s="11"/>
      <c r="P75" s="11"/>
      <c r="Q75" s="11">
        <f t="shared" si="14"/>
        <v>84000</v>
      </c>
    </row>
    <row r="76" spans="1:18" s="28" customFormat="1" x14ac:dyDescent="0.2">
      <c r="A76" s="4" t="s">
        <v>278</v>
      </c>
      <c r="B76" s="4" t="s">
        <v>279</v>
      </c>
      <c r="C76" s="11">
        <v>0</v>
      </c>
      <c r="D76" s="11">
        <v>1014800</v>
      </c>
      <c r="E76" s="11">
        <v>0</v>
      </c>
      <c r="F76" s="11">
        <v>0</v>
      </c>
      <c r="G76" s="11">
        <v>0</v>
      </c>
      <c r="H76" s="11">
        <v>0</v>
      </c>
      <c r="I76" s="11"/>
      <c r="J76" s="11"/>
      <c r="K76" s="11"/>
      <c r="L76" s="11"/>
      <c r="M76" s="11"/>
      <c r="N76" s="11"/>
      <c r="O76" s="11"/>
      <c r="P76" s="11"/>
      <c r="Q76" s="11">
        <f t="shared" si="14"/>
        <v>0</v>
      </c>
    </row>
    <row r="77" spans="1:18" s="28" customFormat="1" x14ac:dyDescent="0.2">
      <c r="A77" s="4" t="s">
        <v>280</v>
      </c>
      <c r="B77" s="4" t="s">
        <v>281</v>
      </c>
      <c r="C77" s="11">
        <v>0</v>
      </c>
      <c r="D77" s="11"/>
      <c r="E77" s="11">
        <v>0</v>
      </c>
      <c r="F77" s="11">
        <v>0</v>
      </c>
      <c r="G77" s="11">
        <v>0</v>
      </c>
      <c r="H77" s="11">
        <v>0</v>
      </c>
      <c r="I77" s="11"/>
      <c r="J77" s="11"/>
      <c r="K77" s="11"/>
      <c r="L77" s="11"/>
      <c r="M77" s="11"/>
      <c r="N77" s="11"/>
      <c r="O77" s="11"/>
      <c r="P77" s="11"/>
      <c r="Q77" s="11">
        <f t="shared" si="14"/>
        <v>0</v>
      </c>
    </row>
    <row r="78" spans="1:18" s="28" customFormat="1" x14ac:dyDescent="0.2">
      <c r="A78" s="4" t="s">
        <v>130</v>
      </c>
      <c r="B78" s="4" t="s">
        <v>138</v>
      </c>
      <c r="C78" s="11">
        <v>0</v>
      </c>
      <c r="D78" s="11">
        <f>+D79+D80</f>
        <v>3056287.66</v>
      </c>
      <c r="E78" s="11">
        <v>0</v>
      </c>
      <c r="F78" s="11">
        <v>0</v>
      </c>
      <c r="G78" s="11">
        <v>0</v>
      </c>
      <c r="H78" s="11">
        <f>+H79</f>
        <v>1397587.25</v>
      </c>
      <c r="I78" s="11"/>
      <c r="J78" s="11"/>
      <c r="K78" s="11"/>
      <c r="L78" s="11"/>
      <c r="M78" s="11"/>
      <c r="N78" s="11"/>
      <c r="O78" s="11"/>
      <c r="P78" s="11"/>
      <c r="Q78" s="11">
        <f t="shared" si="14"/>
        <v>1397587.25</v>
      </c>
    </row>
    <row r="79" spans="1:18" s="28" customFormat="1" x14ac:dyDescent="0.2">
      <c r="A79" s="4" t="s">
        <v>282</v>
      </c>
      <c r="B79" s="4" t="s">
        <v>283</v>
      </c>
      <c r="C79" s="11">
        <v>0</v>
      </c>
      <c r="D79" s="11">
        <v>3056287.66</v>
      </c>
      <c r="E79" s="11">
        <v>0</v>
      </c>
      <c r="F79" s="11">
        <v>0</v>
      </c>
      <c r="G79" s="11">
        <v>0</v>
      </c>
      <c r="H79" s="63">
        <v>1397587.25</v>
      </c>
      <c r="I79" s="11"/>
      <c r="J79" s="11"/>
      <c r="K79" s="11"/>
      <c r="L79" s="11"/>
      <c r="M79" s="11"/>
      <c r="N79" s="11"/>
      <c r="O79" s="11"/>
      <c r="P79" s="11"/>
      <c r="Q79" s="11">
        <f t="shared" si="14"/>
        <v>1397587.25</v>
      </c>
    </row>
    <row r="80" spans="1:18" s="28" customFormat="1" x14ac:dyDescent="0.2">
      <c r="A80" s="4" t="s">
        <v>284</v>
      </c>
      <c r="B80" s="4" t="s">
        <v>285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/>
      <c r="J80" s="11"/>
      <c r="K80" s="11"/>
      <c r="L80" s="11"/>
      <c r="M80" s="11"/>
      <c r="N80" s="11"/>
      <c r="O80" s="11"/>
      <c r="P80" s="11"/>
      <c r="Q80" s="11">
        <f t="shared" si="14"/>
        <v>0</v>
      </c>
    </row>
    <row r="81" spans="1:17" s="25" customFormat="1" x14ac:dyDescent="0.2">
      <c r="A81" s="39">
        <v>2.2999999999999998</v>
      </c>
      <c r="B81" s="40" t="s">
        <v>50</v>
      </c>
      <c r="C81" s="41">
        <f>+C99+C91+C106+C85</f>
        <v>14635000</v>
      </c>
      <c r="D81" s="41">
        <f>+D99+D91+D106+D85+D88+D93+D84</f>
        <v>19106066.060000002</v>
      </c>
      <c r="E81" s="41">
        <f>+E82+E85+E88+E96+E99+E105+E106+E91</f>
        <v>464500</v>
      </c>
      <c r="F81" s="41">
        <f>+F82+F85+F88+F96+F99+F105+F106+F91</f>
        <v>464500</v>
      </c>
      <c r="G81" s="41">
        <f>+G82+G85+G88+G96+G99+G105+G106+G91+G87</f>
        <v>606640.26</v>
      </c>
      <c r="H81" s="41">
        <f>+H82+H85+H88+H96+H99+H105+H106+H91+H93</f>
        <v>2300805.4699999997</v>
      </c>
      <c r="I81" s="41"/>
      <c r="J81" s="41"/>
      <c r="K81" s="41"/>
      <c r="L81" s="41"/>
      <c r="M81" s="41"/>
      <c r="N81" s="41"/>
      <c r="O81" s="41"/>
      <c r="P81" s="41"/>
      <c r="Q81" s="33">
        <f t="shared" ref="Q81" si="15">SUM(E81:P81)</f>
        <v>3836445.7299999995</v>
      </c>
    </row>
    <row r="82" spans="1:17" s="28" customFormat="1" x14ac:dyDescent="0.2">
      <c r="A82" s="4" t="s">
        <v>139</v>
      </c>
      <c r="B82" s="4" t="s">
        <v>140</v>
      </c>
      <c r="C82" s="11">
        <v>0</v>
      </c>
      <c r="D82" s="11">
        <f>+D84</f>
        <v>155389.95000000001</v>
      </c>
      <c r="E82" s="27">
        <v>0</v>
      </c>
      <c r="F82" s="27">
        <v>0</v>
      </c>
      <c r="G82" s="27">
        <v>0</v>
      </c>
      <c r="H82" s="27">
        <f>+H83+H84</f>
        <v>71390</v>
      </c>
      <c r="I82" s="27"/>
      <c r="J82" s="27"/>
      <c r="K82" s="11"/>
      <c r="L82" s="11"/>
      <c r="M82" s="11"/>
      <c r="N82" s="11"/>
      <c r="O82" s="11"/>
      <c r="P82" s="11"/>
      <c r="Q82" s="11">
        <f>SUM(E82:P82)</f>
        <v>71390</v>
      </c>
    </row>
    <row r="83" spans="1:17" s="28" customFormat="1" x14ac:dyDescent="0.2">
      <c r="A83" s="4" t="s">
        <v>286</v>
      </c>
      <c r="B83" s="4" t="s">
        <v>287</v>
      </c>
      <c r="C83" s="11"/>
      <c r="D83" s="11">
        <v>0</v>
      </c>
      <c r="E83" s="27">
        <v>0</v>
      </c>
      <c r="F83" s="27">
        <v>0</v>
      </c>
      <c r="G83" s="27">
        <v>0</v>
      </c>
      <c r="H83" s="27">
        <v>0</v>
      </c>
      <c r="I83" s="27"/>
      <c r="J83" s="27"/>
      <c r="K83" s="11"/>
      <c r="L83" s="11"/>
      <c r="M83" s="11"/>
      <c r="N83" s="11"/>
      <c r="O83" s="11"/>
      <c r="P83" s="11"/>
      <c r="Q83" s="11">
        <f t="shared" ref="Q83:Q84" si="16">SUM(E83:P83)</f>
        <v>0</v>
      </c>
    </row>
    <row r="84" spans="1:17" s="28" customFormat="1" x14ac:dyDescent="0.2">
      <c r="A84" s="4" t="s">
        <v>288</v>
      </c>
      <c r="B84" s="4" t="s">
        <v>289</v>
      </c>
      <c r="C84" s="11"/>
      <c r="D84" s="11">
        <v>155389.95000000001</v>
      </c>
      <c r="E84" s="27">
        <v>0</v>
      </c>
      <c r="F84" s="27">
        <v>0</v>
      </c>
      <c r="G84" s="27">
        <v>0</v>
      </c>
      <c r="H84" s="63">
        <v>71390</v>
      </c>
      <c r="I84" s="27"/>
      <c r="J84" s="27"/>
      <c r="K84" s="11"/>
      <c r="L84" s="11"/>
      <c r="M84" s="11"/>
      <c r="N84" s="11"/>
      <c r="O84" s="11"/>
      <c r="P84" s="11"/>
      <c r="Q84" s="11">
        <f t="shared" si="16"/>
        <v>71390</v>
      </c>
    </row>
    <row r="85" spans="1:17" s="28" customFormat="1" x14ac:dyDescent="0.2">
      <c r="A85" s="4" t="s">
        <v>69</v>
      </c>
      <c r="B85" s="4" t="s">
        <v>68</v>
      </c>
      <c r="C85" s="11">
        <f>+C87+C86+C88</f>
        <v>152500</v>
      </c>
      <c r="D85" s="11">
        <f>+D87+D86</f>
        <v>1011104.26</v>
      </c>
      <c r="E85" s="27">
        <v>0</v>
      </c>
      <c r="F85" s="27">
        <v>0</v>
      </c>
      <c r="G85" s="27">
        <v>0</v>
      </c>
      <c r="H85" s="27">
        <f>+H87</f>
        <v>823404</v>
      </c>
      <c r="I85" s="27"/>
      <c r="J85" s="11"/>
      <c r="K85" s="27"/>
      <c r="L85" s="27"/>
      <c r="M85" s="27"/>
      <c r="N85" s="27"/>
      <c r="O85" s="27"/>
      <c r="P85" s="27"/>
      <c r="Q85" s="27">
        <f>SUM(E85:P85)</f>
        <v>823404</v>
      </c>
    </row>
    <row r="86" spans="1:17" s="28" customFormat="1" x14ac:dyDescent="0.2">
      <c r="A86" s="4" t="s">
        <v>224</v>
      </c>
      <c r="B86" s="4" t="s">
        <v>225</v>
      </c>
      <c r="C86" s="11">
        <v>12500</v>
      </c>
      <c r="D86" s="11">
        <v>19000</v>
      </c>
      <c r="E86" s="27">
        <v>0</v>
      </c>
      <c r="F86" s="27">
        <v>0</v>
      </c>
      <c r="G86" s="27">
        <v>0</v>
      </c>
      <c r="H86" s="27">
        <v>0</v>
      </c>
      <c r="I86" s="27"/>
      <c r="J86" s="11"/>
      <c r="K86" s="11"/>
      <c r="L86" s="11"/>
      <c r="M86" s="11"/>
      <c r="N86" s="11"/>
      <c r="O86" s="11"/>
      <c r="P86" s="27"/>
      <c r="Q86" s="27">
        <f t="shared" ref="Q86:Q98" si="17">SUM(E86:P86)</f>
        <v>0</v>
      </c>
    </row>
    <row r="87" spans="1:17" s="28" customFormat="1" x14ac:dyDescent="0.2">
      <c r="A87" s="4" t="s">
        <v>71</v>
      </c>
      <c r="B87" s="4" t="s">
        <v>70</v>
      </c>
      <c r="C87" s="11">
        <v>75000</v>
      </c>
      <c r="D87" s="11">
        <v>992104.26</v>
      </c>
      <c r="E87" s="27">
        <v>0</v>
      </c>
      <c r="F87" s="27">
        <v>0</v>
      </c>
      <c r="G87" s="27">
        <v>93700.26</v>
      </c>
      <c r="H87" s="63">
        <v>823404</v>
      </c>
      <c r="I87" s="27"/>
      <c r="J87" s="11"/>
      <c r="K87" s="11"/>
      <c r="L87" s="11"/>
      <c r="M87" s="11"/>
      <c r="N87" s="27"/>
      <c r="O87" s="27"/>
      <c r="P87" s="27"/>
      <c r="Q87" s="27">
        <f t="shared" si="17"/>
        <v>917104.26</v>
      </c>
    </row>
    <row r="88" spans="1:17" s="28" customFormat="1" x14ac:dyDescent="0.2">
      <c r="A88" s="4" t="s">
        <v>141</v>
      </c>
      <c r="B88" s="4" t="s">
        <v>142</v>
      </c>
      <c r="C88" s="11">
        <f>+C90</f>
        <v>65000</v>
      </c>
      <c r="D88" s="11">
        <f>+D90+D89</f>
        <v>885250</v>
      </c>
      <c r="E88" s="11">
        <v>0</v>
      </c>
      <c r="F88" s="11">
        <v>0</v>
      </c>
      <c r="G88" s="11">
        <v>0</v>
      </c>
      <c r="H88" s="11">
        <v>0</v>
      </c>
      <c r="I88" s="11"/>
      <c r="J88" s="11"/>
      <c r="K88" s="11"/>
      <c r="L88" s="11"/>
      <c r="M88" s="11"/>
      <c r="N88" s="11"/>
      <c r="O88" s="11"/>
      <c r="P88" s="11"/>
      <c r="Q88" s="27">
        <f t="shared" si="17"/>
        <v>0</v>
      </c>
    </row>
    <row r="89" spans="1:17" s="28" customFormat="1" x14ac:dyDescent="0.2">
      <c r="A89" s="4" t="s">
        <v>290</v>
      </c>
      <c r="B89" s="4" t="s">
        <v>291</v>
      </c>
      <c r="C89" s="11">
        <v>0</v>
      </c>
      <c r="D89" s="11">
        <v>255000</v>
      </c>
      <c r="E89" s="11">
        <v>0</v>
      </c>
      <c r="F89" s="11">
        <v>0</v>
      </c>
      <c r="G89" s="11">
        <v>0</v>
      </c>
      <c r="H89" s="11">
        <v>0</v>
      </c>
      <c r="I89" s="11"/>
      <c r="J89" s="11"/>
      <c r="K89" s="11"/>
      <c r="L89" s="11"/>
      <c r="M89" s="11"/>
      <c r="N89" s="11"/>
      <c r="O89" s="11"/>
      <c r="P89" s="11"/>
      <c r="Q89" s="27">
        <f t="shared" si="17"/>
        <v>0</v>
      </c>
    </row>
    <row r="90" spans="1:17" s="28" customFormat="1" x14ac:dyDescent="0.2">
      <c r="A90" s="4" t="s">
        <v>226</v>
      </c>
      <c r="B90" s="4" t="s">
        <v>227</v>
      </c>
      <c r="C90" s="11">
        <v>65000</v>
      </c>
      <c r="D90" s="11">
        <v>630250</v>
      </c>
      <c r="E90" s="11">
        <v>0</v>
      </c>
      <c r="F90" s="11">
        <v>0</v>
      </c>
      <c r="G90" s="11">
        <v>0</v>
      </c>
      <c r="H90" s="11">
        <v>0</v>
      </c>
      <c r="I90" s="11"/>
      <c r="J90" s="11"/>
      <c r="K90" s="11"/>
      <c r="L90" s="11"/>
      <c r="M90" s="11"/>
      <c r="N90" s="11"/>
      <c r="O90" s="11"/>
      <c r="P90" s="11"/>
      <c r="Q90" s="27">
        <f t="shared" si="17"/>
        <v>0</v>
      </c>
    </row>
    <row r="91" spans="1:17" s="28" customFormat="1" x14ac:dyDescent="0.2">
      <c r="A91" s="4" t="s">
        <v>73</v>
      </c>
      <c r="B91" s="4" t="s">
        <v>72</v>
      </c>
      <c r="C91" s="11">
        <f>+C92</f>
        <v>1800000</v>
      </c>
      <c r="D91" s="11">
        <f>+D92</f>
        <v>1695943.89</v>
      </c>
      <c r="E91" s="11">
        <v>0</v>
      </c>
      <c r="F91" s="11">
        <v>0</v>
      </c>
      <c r="G91" s="11">
        <v>0</v>
      </c>
      <c r="H91" s="11">
        <v>0</v>
      </c>
      <c r="I91" s="27"/>
      <c r="J91" s="11"/>
      <c r="K91" s="11"/>
      <c r="L91" s="11"/>
      <c r="M91" s="11"/>
      <c r="N91" s="11"/>
      <c r="O91" s="11"/>
      <c r="P91" s="11"/>
      <c r="Q91" s="27">
        <f t="shared" si="17"/>
        <v>0</v>
      </c>
    </row>
    <row r="92" spans="1:17" s="28" customFormat="1" x14ac:dyDescent="0.2">
      <c r="A92" s="4" t="s">
        <v>75</v>
      </c>
      <c r="B92" s="4" t="s">
        <v>74</v>
      </c>
      <c r="C92" s="11">
        <v>1800000</v>
      </c>
      <c r="D92" s="11">
        <v>1695943.89</v>
      </c>
      <c r="E92" s="27">
        <v>0</v>
      </c>
      <c r="F92" s="27">
        <v>0</v>
      </c>
      <c r="G92" s="27">
        <v>0</v>
      </c>
      <c r="H92" s="27">
        <v>0</v>
      </c>
      <c r="I92" s="27"/>
      <c r="J92" s="11"/>
      <c r="K92" s="11"/>
      <c r="L92" s="11"/>
      <c r="M92" s="11"/>
      <c r="N92" s="11"/>
      <c r="O92" s="11"/>
      <c r="P92" s="27"/>
      <c r="Q92" s="27">
        <f t="shared" si="17"/>
        <v>0</v>
      </c>
    </row>
    <row r="93" spans="1:17" s="28" customFormat="1" x14ac:dyDescent="0.2">
      <c r="A93" s="4" t="s">
        <v>143</v>
      </c>
      <c r="B93" s="4" t="s">
        <v>145</v>
      </c>
      <c r="C93" s="11">
        <v>0</v>
      </c>
      <c r="D93" s="11">
        <f>+D94+D95</f>
        <v>135245.54999999999</v>
      </c>
      <c r="E93" s="11">
        <v>0</v>
      </c>
      <c r="F93" s="11">
        <v>0</v>
      </c>
      <c r="G93" s="11">
        <v>0</v>
      </c>
      <c r="H93" s="11">
        <f>+H94</f>
        <v>135245.54999999999</v>
      </c>
      <c r="I93" s="11"/>
      <c r="J93" s="11"/>
      <c r="K93" s="11"/>
      <c r="L93" s="11"/>
      <c r="M93" s="11"/>
      <c r="N93" s="11"/>
      <c r="O93" s="11"/>
      <c r="P93" s="11"/>
      <c r="Q93" s="27">
        <f t="shared" si="17"/>
        <v>135245.54999999999</v>
      </c>
    </row>
    <row r="94" spans="1:17" s="28" customFormat="1" x14ac:dyDescent="0.2">
      <c r="A94" s="4" t="s">
        <v>292</v>
      </c>
      <c r="B94" s="4" t="s">
        <v>293</v>
      </c>
      <c r="C94" s="11"/>
      <c r="D94" s="11">
        <v>135245.54999999999</v>
      </c>
      <c r="E94" s="11">
        <v>0</v>
      </c>
      <c r="F94" s="11">
        <v>0</v>
      </c>
      <c r="G94" s="11">
        <v>0</v>
      </c>
      <c r="H94" s="63">
        <v>135245.54999999999</v>
      </c>
      <c r="I94" s="11"/>
      <c r="J94" s="11"/>
      <c r="K94" s="11"/>
      <c r="L94" s="11"/>
      <c r="M94" s="11"/>
      <c r="N94" s="11"/>
      <c r="O94" s="11"/>
      <c r="P94" s="11"/>
      <c r="Q94" s="27">
        <f t="shared" si="17"/>
        <v>135245.54999999999</v>
      </c>
    </row>
    <row r="95" spans="1:17" s="28" customFormat="1" x14ac:dyDescent="0.2">
      <c r="A95" s="4" t="s">
        <v>294</v>
      </c>
      <c r="B95" s="4" t="s">
        <v>295</v>
      </c>
      <c r="C95" s="11"/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/>
      <c r="J95" s="11"/>
      <c r="K95" s="11"/>
      <c r="L95" s="11"/>
      <c r="M95" s="11"/>
      <c r="N95" s="11"/>
      <c r="O95" s="11"/>
      <c r="P95" s="11"/>
      <c r="Q95" s="27">
        <f t="shared" si="17"/>
        <v>0</v>
      </c>
    </row>
    <row r="96" spans="1:17" s="28" customFormat="1" ht="30" x14ac:dyDescent="0.2">
      <c r="A96" s="4" t="s">
        <v>144</v>
      </c>
      <c r="B96" s="4" t="s">
        <v>146</v>
      </c>
      <c r="C96" s="11">
        <v>0</v>
      </c>
      <c r="D96" s="11">
        <v>0</v>
      </c>
      <c r="E96" s="11">
        <f t="shared" ref="E96" si="18">+E97+E98</f>
        <v>0</v>
      </c>
      <c r="F96" s="11">
        <v>0</v>
      </c>
      <c r="G96" s="11">
        <v>0</v>
      </c>
      <c r="H96" s="11">
        <v>0</v>
      </c>
      <c r="I96" s="11"/>
      <c r="J96" s="11"/>
      <c r="K96" s="11"/>
      <c r="L96" s="11"/>
      <c r="M96" s="11"/>
      <c r="N96" s="11"/>
      <c r="O96" s="11"/>
      <c r="P96" s="11"/>
      <c r="Q96" s="27">
        <f t="shared" si="17"/>
        <v>0</v>
      </c>
    </row>
    <row r="97" spans="1:18" s="28" customFormat="1" x14ac:dyDescent="0.2">
      <c r="A97" s="4" t="s">
        <v>296</v>
      </c>
      <c r="B97" s="4" t="s">
        <v>297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/>
      <c r="J97" s="11"/>
      <c r="K97" s="11"/>
      <c r="L97" s="11"/>
      <c r="M97" s="11"/>
      <c r="N97" s="11"/>
      <c r="O97" s="11"/>
      <c r="P97" s="11"/>
      <c r="Q97" s="27">
        <f t="shared" si="17"/>
        <v>0</v>
      </c>
    </row>
    <row r="98" spans="1:18" s="28" customFormat="1" x14ac:dyDescent="0.2">
      <c r="A98" s="4" t="s">
        <v>298</v>
      </c>
      <c r="B98" s="4" t="s">
        <v>299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/>
      <c r="J98" s="11"/>
      <c r="K98" s="11"/>
      <c r="L98" s="11"/>
      <c r="M98" s="11"/>
      <c r="N98" s="11"/>
      <c r="O98" s="11"/>
      <c r="P98" s="11"/>
      <c r="Q98" s="27">
        <f t="shared" si="17"/>
        <v>0</v>
      </c>
    </row>
    <row r="99" spans="1:18" s="28" customFormat="1" ht="30" x14ac:dyDescent="0.2">
      <c r="A99" s="4" t="s">
        <v>51</v>
      </c>
      <c r="B99" s="4" t="s">
        <v>52</v>
      </c>
      <c r="C99" s="11">
        <f>+C100+C101</f>
        <v>9408000</v>
      </c>
      <c r="D99" s="11">
        <f>+D100+D101+D104</f>
        <v>9856269.8000000007</v>
      </c>
      <c r="E99" s="11">
        <f t="shared" ref="E99:G99" si="19">SUM(E100:E101)</f>
        <v>464500</v>
      </c>
      <c r="F99" s="11">
        <f t="shared" si="19"/>
        <v>464500</v>
      </c>
      <c r="G99" s="11">
        <f t="shared" si="19"/>
        <v>474000</v>
      </c>
      <c r="H99" s="11">
        <f>+H100</f>
        <v>474000</v>
      </c>
      <c r="I99" s="11"/>
      <c r="J99" s="11"/>
      <c r="K99" s="11"/>
      <c r="L99" s="11"/>
      <c r="M99" s="11"/>
      <c r="N99" s="11"/>
      <c r="O99" s="11"/>
      <c r="P99" s="11"/>
      <c r="Q99" s="27">
        <f>SUM(E99:P99)</f>
        <v>1877000</v>
      </c>
    </row>
    <row r="100" spans="1:18" s="28" customFormat="1" x14ac:dyDescent="0.2">
      <c r="A100" s="4" t="s">
        <v>53</v>
      </c>
      <c r="B100" s="4" t="s">
        <v>54</v>
      </c>
      <c r="C100" s="11">
        <v>9300000</v>
      </c>
      <c r="D100" s="11">
        <v>9300000</v>
      </c>
      <c r="E100" s="27">
        <v>464500</v>
      </c>
      <c r="F100" s="27">
        <v>464500</v>
      </c>
      <c r="G100" s="27">
        <v>474000</v>
      </c>
      <c r="H100" s="63">
        <v>474000</v>
      </c>
      <c r="I100" s="27"/>
      <c r="J100" s="27"/>
      <c r="K100" s="27"/>
      <c r="L100" s="27"/>
      <c r="M100" s="27"/>
      <c r="N100" s="27"/>
      <c r="O100" s="27"/>
      <c r="P100" s="27"/>
      <c r="Q100" s="27">
        <f>SUM(E100:P100)</f>
        <v>1877000</v>
      </c>
    </row>
    <row r="101" spans="1:18" s="28" customFormat="1" ht="30" x14ac:dyDescent="0.2">
      <c r="A101" s="4" t="s">
        <v>229</v>
      </c>
      <c r="B101" s="4" t="s">
        <v>228</v>
      </c>
      <c r="C101" s="11">
        <v>108000</v>
      </c>
      <c r="D101" s="11">
        <v>486193.8</v>
      </c>
      <c r="E101" s="11">
        <v>0</v>
      </c>
      <c r="F101" s="11">
        <v>0</v>
      </c>
      <c r="G101" s="11">
        <v>0</v>
      </c>
      <c r="H101" s="11">
        <v>0</v>
      </c>
      <c r="I101" s="11"/>
      <c r="J101" s="11"/>
      <c r="K101" s="11"/>
      <c r="L101" s="11"/>
      <c r="M101" s="11"/>
      <c r="N101" s="11"/>
      <c r="O101" s="11"/>
      <c r="P101" s="11"/>
      <c r="Q101" s="27">
        <f t="shared" ref="Q101:Q104" si="20">SUM(E101:P101)</f>
        <v>0</v>
      </c>
    </row>
    <row r="102" spans="1:18" s="28" customFormat="1" x14ac:dyDescent="0.2">
      <c r="A102" s="4" t="s">
        <v>300</v>
      </c>
      <c r="B102" s="4" t="s">
        <v>301</v>
      </c>
      <c r="C102" s="11">
        <v>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/>
      <c r="J102" s="11"/>
      <c r="K102" s="11"/>
      <c r="L102" s="11"/>
      <c r="M102" s="11"/>
      <c r="N102" s="11"/>
      <c r="O102" s="11"/>
      <c r="P102" s="11"/>
      <c r="Q102" s="27">
        <f t="shared" si="20"/>
        <v>0</v>
      </c>
    </row>
    <row r="103" spans="1:18" s="28" customFormat="1" ht="30" x14ac:dyDescent="0.2">
      <c r="A103" s="4" t="s">
        <v>302</v>
      </c>
      <c r="B103" s="4" t="s">
        <v>303</v>
      </c>
      <c r="C103" s="11">
        <v>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/>
      <c r="J103" s="11"/>
      <c r="K103" s="11"/>
      <c r="L103" s="11"/>
      <c r="M103" s="11"/>
      <c r="N103" s="11"/>
      <c r="O103" s="11"/>
      <c r="P103" s="11"/>
      <c r="Q103" s="27">
        <f t="shared" si="20"/>
        <v>0</v>
      </c>
    </row>
    <row r="104" spans="1:18" s="28" customFormat="1" x14ac:dyDescent="0.2">
      <c r="A104" s="4" t="s">
        <v>304</v>
      </c>
      <c r="B104" s="4" t="s">
        <v>305</v>
      </c>
      <c r="C104" s="11">
        <v>0</v>
      </c>
      <c r="D104" s="11">
        <v>70076</v>
      </c>
      <c r="E104" s="11">
        <v>0</v>
      </c>
      <c r="F104" s="11">
        <v>0</v>
      </c>
      <c r="G104" s="11">
        <v>0</v>
      </c>
      <c r="H104" s="11">
        <v>0</v>
      </c>
      <c r="I104" s="11"/>
      <c r="J104" s="11"/>
      <c r="K104" s="11"/>
      <c r="L104" s="11"/>
      <c r="M104" s="11"/>
      <c r="N104" s="11"/>
      <c r="O104" s="11"/>
      <c r="P104" s="11"/>
      <c r="Q104" s="27">
        <f t="shared" si="20"/>
        <v>0</v>
      </c>
    </row>
    <row r="105" spans="1:18" s="28" customFormat="1" ht="30" x14ac:dyDescent="0.2">
      <c r="A105" s="4" t="s">
        <v>147</v>
      </c>
      <c r="B105" s="4" t="s">
        <v>148</v>
      </c>
      <c r="C105" s="11">
        <v>0</v>
      </c>
      <c r="D105" s="11">
        <v>0</v>
      </c>
      <c r="E105" s="27">
        <v>0</v>
      </c>
      <c r="F105" s="27">
        <v>0</v>
      </c>
      <c r="G105" s="42">
        <v>0</v>
      </c>
      <c r="H105" s="27">
        <v>0</v>
      </c>
      <c r="I105" s="27"/>
      <c r="J105" s="27"/>
      <c r="K105" s="27"/>
      <c r="L105" s="27"/>
      <c r="M105" s="27"/>
      <c r="N105" s="11"/>
      <c r="O105" s="11"/>
      <c r="P105" s="11"/>
      <c r="Q105" s="11">
        <f>SUM(E105:P105)</f>
        <v>0</v>
      </c>
      <c r="R105" s="56"/>
    </row>
    <row r="106" spans="1:18" s="28" customFormat="1" x14ac:dyDescent="0.2">
      <c r="A106" s="4" t="s">
        <v>76</v>
      </c>
      <c r="B106" s="4" t="s">
        <v>77</v>
      </c>
      <c r="C106" s="11">
        <f>SUM(C107:C110)</f>
        <v>3274500</v>
      </c>
      <c r="D106" s="11">
        <f>SUM(D107:D117)</f>
        <v>5366862.6099999994</v>
      </c>
      <c r="E106" s="47">
        <f t="shared" ref="E106" si="21">SUM(E107:E110)</f>
        <v>0</v>
      </c>
      <c r="F106" s="47">
        <f t="shared" ref="F106" si="22">SUM(F107:F110)</f>
        <v>0</v>
      </c>
      <c r="G106" s="47">
        <f>SUM(G107:G110)</f>
        <v>38940</v>
      </c>
      <c r="H106" s="47">
        <f>SUM(H107:P117)</f>
        <v>796765.91999999993</v>
      </c>
      <c r="I106" s="11"/>
      <c r="J106" s="11"/>
      <c r="K106" s="11"/>
      <c r="L106" s="11"/>
      <c r="M106" s="11"/>
      <c r="N106" s="11"/>
      <c r="O106" s="11"/>
      <c r="P106" s="11"/>
      <c r="Q106" s="27">
        <f>SUM(E106:P106)</f>
        <v>835705.91999999993</v>
      </c>
    </row>
    <row r="107" spans="1:18" s="28" customFormat="1" x14ac:dyDescent="0.2">
      <c r="A107" s="4" t="s">
        <v>93</v>
      </c>
      <c r="B107" s="4" t="s">
        <v>306</v>
      </c>
      <c r="C107" s="11">
        <v>474500</v>
      </c>
      <c r="D107" s="11">
        <v>425828.87</v>
      </c>
      <c r="E107" s="27">
        <v>0</v>
      </c>
      <c r="F107" s="27">
        <v>0</v>
      </c>
      <c r="G107" s="42">
        <v>0</v>
      </c>
      <c r="H107" s="27">
        <v>0</v>
      </c>
      <c r="I107" s="27"/>
      <c r="J107" s="27"/>
      <c r="K107" s="27"/>
      <c r="L107" s="27"/>
      <c r="M107" s="27"/>
      <c r="N107" s="27"/>
      <c r="O107" s="27"/>
      <c r="P107" s="27"/>
      <c r="Q107" s="27">
        <f t="shared" ref="Q107:Q117" si="23">SUM(E107:P107)</f>
        <v>0</v>
      </c>
    </row>
    <row r="108" spans="1:18" s="28" customFormat="1" x14ac:dyDescent="0.2">
      <c r="A108" s="4" t="s">
        <v>307</v>
      </c>
      <c r="B108" s="4" t="s">
        <v>308</v>
      </c>
      <c r="C108" s="11">
        <v>0</v>
      </c>
      <c r="D108" s="11"/>
      <c r="E108" s="27"/>
      <c r="F108" s="27"/>
      <c r="G108" s="27">
        <v>38940</v>
      </c>
      <c r="H108" s="27">
        <v>0</v>
      </c>
      <c r="I108" s="27"/>
      <c r="J108" s="27"/>
      <c r="K108" s="27"/>
      <c r="L108" s="27"/>
      <c r="M108" s="27"/>
      <c r="N108" s="27"/>
      <c r="O108" s="27"/>
      <c r="P108" s="27"/>
      <c r="Q108" s="27">
        <f t="shared" si="23"/>
        <v>38940</v>
      </c>
    </row>
    <row r="109" spans="1:18" s="28" customFormat="1" ht="22.5" customHeight="1" x14ac:dyDescent="0.2">
      <c r="A109" s="4" t="s">
        <v>230</v>
      </c>
      <c r="B109" s="4" t="s">
        <v>231</v>
      </c>
      <c r="C109" s="11">
        <v>0</v>
      </c>
      <c r="D109" s="11">
        <v>317004</v>
      </c>
      <c r="E109" s="27"/>
      <c r="F109" s="27"/>
      <c r="G109" s="42">
        <v>0</v>
      </c>
      <c r="H109" s="63">
        <v>80004</v>
      </c>
      <c r="I109" s="27"/>
      <c r="J109" s="27"/>
      <c r="K109" s="27"/>
      <c r="L109" s="27"/>
      <c r="M109" s="27"/>
      <c r="N109" s="27"/>
      <c r="O109" s="27"/>
      <c r="P109" s="27"/>
      <c r="Q109" s="27">
        <f t="shared" si="23"/>
        <v>80004</v>
      </c>
    </row>
    <row r="110" spans="1:18" s="28" customFormat="1" x14ac:dyDescent="0.2">
      <c r="A110" s="4" t="s">
        <v>79</v>
      </c>
      <c r="B110" s="4" t="s">
        <v>78</v>
      </c>
      <c r="C110" s="11">
        <v>2800000</v>
      </c>
      <c r="D110" s="11">
        <v>3195548.81</v>
      </c>
      <c r="E110" s="27">
        <v>0</v>
      </c>
      <c r="F110" s="27">
        <v>0</v>
      </c>
      <c r="G110" s="27">
        <v>0</v>
      </c>
      <c r="H110" s="27">
        <v>0</v>
      </c>
      <c r="I110" s="27"/>
      <c r="J110" s="27"/>
      <c r="K110" s="27"/>
      <c r="L110" s="27"/>
      <c r="M110" s="27"/>
      <c r="N110" s="27"/>
      <c r="O110" s="27"/>
      <c r="P110" s="27"/>
      <c r="Q110" s="27">
        <f t="shared" si="23"/>
        <v>0</v>
      </c>
    </row>
    <row r="111" spans="1:18" s="28" customFormat="1" x14ac:dyDescent="0.2">
      <c r="A111" s="4" t="s">
        <v>309</v>
      </c>
      <c r="B111" s="4" t="s">
        <v>310</v>
      </c>
      <c r="C111" s="11">
        <v>0</v>
      </c>
      <c r="D111" s="11">
        <v>598089.16</v>
      </c>
      <c r="E111" s="27">
        <v>0</v>
      </c>
      <c r="F111" s="27">
        <v>0</v>
      </c>
      <c r="G111" s="27">
        <v>0</v>
      </c>
      <c r="H111" s="63">
        <v>269799.15999999997</v>
      </c>
      <c r="I111" s="27"/>
      <c r="J111" s="27"/>
      <c r="K111" s="27"/>
      <c r="L111" s="27"/>
      <c r="M111" s="27"/>
      <c r="N111" s="27"/>
      <c r="O111" s="27"/>
      <c r="P111" s="27"/>
      <c r="Q111" s="27">
        <f t="shared" si="23"/>
        <v>269799.15999999997</v>
      </c>
    </row>
    <row r="112" spans="1:18" s="28" customFormat="1" x14ac:dyDescent="0.2">
      <c r="A112" s="4" t="s">
        <v>232</v>
      </c>
      <c r="B112" s="4" t="s">
        <v>233</v>
      </c>
      <c r="C112" s="11">
        <v>0</v>
      </c>
      <c r="D112" s="11">
        <v>303710.8</v>
      </c>
      <c r="E112" s="27">
        <v>0</v>
      </c>
      <c r="F112" s="27">
        <v>0</v>
      </c>
      <c r="G112" s="27">
        <v>0</v>
      </c>
      <c r="H112" s="63">
        <v>292710.8</v>
      </c>
      <c r="I112" s="27"/>
      <c r="J112" s="27"/>
      <c r="K112" s="27"/>
      <c r="L112" s="27"/>
      <c r="M112" s="27"/>
      <c r="N112" s="27"/>
      <c r="O112" s="27"/>
      <c r="P112" s="27"/>
      <c r="Q112" s="27">
        <f t="shared" si="23"/>
        <v>292710.8</v>
      </c>
    </row>
    <row r="113" spans="1:18" s="28" customFormat="1" x14ac:dyDescent="0.2">
      <c r="A113" s="4" t="s">
        <v>311</v>
      </c>
      <c r="B113" s="4" t="s">
        <v>312</v>
      </c>
      <c r="C113" s="11">
        <v>0</v>
      </c>
      <c r="D113" s="11"/>
      <c r="E113" s="27">
        <v>0</v>
      </c>
      <c r="F113" s="27">
        <v>0</v>
      </c>
      <c r="G113" s="27">
        <v>0</v>
      </c>
      <c r="H113" s="27">
        <v>0</v>
      </c>
      <c r="I113" s="27"/>
      <c r="J113" s="27"/>
      <c r="K113" s="27"/>
      <c r="L113" s="27"/>
      <c r="M113" s="27"/>
      <c r="N113" s="27"/>
      <c r="O113" s="27"/>
      <c r="P113" s="27"/>
      <c r="Q113" s="27">
        <f t="shared" si="23"/>
        <v>0</v>
      </c>
    </row>
    <row r="114" spans="1:18" s="28" customFormat="1" x14ac:dyDescent="0.2">
      <c r="A114" s="4" t="s">
        <v>313</v>
      </c>
      <c r="B114" s="4" t="s">
        <v>314</v>
      </c>
      <c r="C114" s="11">
        <v>0</v>
      </c>
      <c r="D114" s="11">
        <v>494820.97</v>
      </c>
      <c r="E114" s="27">
        <v>0</v>
      </c>
      <c r="F114" s="27">
        <v>0</v>
      </c>
      <c r="G114" s="27">
        <v>0</v>
      </c>
      <c r="H114" s="63">
        <v>122391.96</v>
      </c>
      <c r="I114" s="27"/>
      <c r="J114" s="27"/>
      <c r="K114" s="27"/>
      <c r="L114" s="27"/>
      <c r="M114" s="27"/>
      <c r="N114" s="27"/>
      <c r="O114" s="27"/>
      <c r="P114" s="27"/>
      <c r="Q114" s="27">
        <f t="shared" si="23"/>
        <v>122391.96</v>
      </c>
    </row>
    <row r="115" spans="1:18" s="28" customFormat="1" x14ac:dyDescent="0.2">
      <c r="A115" s="4" t="s">
        <v>315</v>
      </c>
      <c r="B115" s="4" t="s">
        <v>316</v>
      </c>
      <c r="C115" s="11">
        <v>0</v>
      </c>
      <c r="D115" s="11"/>
      <c r="E115" s="27">
        <v>0</v>
      </c>
      <c r="F115" s="27">
        <v>0</v>
      </c>
      <c r="G115" s="27">
        <v>0</v>
      </c>
      <c r="H115" s="27">
        <v>0</v>
      </c>
      <c r="I115" s="27"/>
      <c r="J115" s="27"/>
      <c r="K115" s="27"/>
      <c r="L115" s="27"/>
      <c r="M115" s="27"/>
      <c r="N115" s="27"/>
      <c r="O115" s="27"/>
      <c r="P115" s="27"/>
      <c r="Q115" s="27">
        <f t="shared" si="23"/>
        <v>0</v>
      </c>
    </row>
    <row r="116" spans="1:18" s="28" customFormat="1" x14ac:dyDescent="0.2">
      <c r="A116" s="4" t="s">
        <v>317</v>
      </c>
      <c r="B116" s="4" t="s">
        <v>318</v>
      </c>
      <c r="C116" s="11">
        <v>0</v>
      </c>
      <c r="D116" s="11"/>
      <c r="E116" s="27">
        <v>0</v>
      </c>
      <c r="F116" s="27">
        <v>0</v>
      </c>
      <c r="G116" s="27">
        <v>0</v>
      </c>
      <c r="H116" s="27">
        <v>0</v>
      </c>
      <c r="I116" s="27"/>
      <c r="J116" s="27"/>
      <c r="K116" s="27"/>
      <c r="L116" s="27"/>
      <c r="M116" s="27"/>
      <c r="N116" s="27"/>
      <c r="O116" s="27"/>
      <c r="P116" s="27"/>
      <c r="Q116" s="27">
        <f t="shared" si="23"/>
        <v>0</v>
      </c>
    </row>
    <row r="117" spans="1:18" s="28" customFormat="1" x14ac:dyDescent="0.2">
      <c r="A117" s="4" t="s">
        <v>319</v>
      </c>
      <c r="B117" s="4" t="s">
        <v>320</v>
      </c>
      <c r="C117" s="11">
        <v>0</v>
      </c>
      <c r="D117" s="11">
        <v>31860</v>
      </c>
      <c r="E117" s="27">
        <v>0</v>
      </c>
      <c r="F117" s="27">
        <v>0</v>
      </c>
      <c r="G117" s="27">
        <v>0</v>
      </c>
      <c r="H117" s="63">
        <v>31860</v>
      </c>
      <c r="I117" s="27"/>
      <c r="J117" s="27"/>
      <c r="K117" s="27"/>
      <c r="L117" s="27"/>
      <c r="M117" s="27"/>
      <c r="N117" s="27"/>
      <c r="O117" s="27"/>
      <c r="P117" s="27"/>
      <c r="Q117" s="27">
        <f t="shared" si="23"/>
        <v>31860</v>
      </c>
    </row>
    <row r="118" spans="1:18" s="25" customFormat="1" x14ac:dyDescent="0.2">
      <c r="A118" s="39">
        <v>2.4</v>
      </c>
      <c r="B118" s="40" t="s">
        <v>55</v>
      </c>
      <c r="C118" s="41">
        <f>+C119+C122+C123+C124+C125+C126+C127</f>
        <v>20535693475</v>
      </c>
      <c r="D118" s="41">
        <f>+D119+D122+D123+D124+D125+D126+D127</f>
        <v>20500693475</v>
      </c>
      <c r="E118" s="41">
        <f t="shared" ref="E118" si="24">+E119+E122+E123+E124+E125+E126+E127</f>
        <v>1574340494.76</v>
      </c>
      <c r="F118" s="41">
        <f>+F119+F122+F123+F124+F125+F126+F127</f>
        <v>1606120169.8299999</v>
      </c>
      <c r="G118" s="41">
        <f>+G119+G122+G123+G124+G125+G126+G127</f>
        <v>1605887756.02</v>
      </c>
      <c r="H118" s="41">
        <f>+H119+H122+H123+H124+H125+H126+H127</f>
        <v>1608189203.1500001</v>
      </c>
      <c r="I118" s="41"/>
      <c r="J118" s="41"/>
      <c r="K118" s="41"/>
      <c r="L118" s="41"/>
      <c r="M118" s="41"/>
      <c r="N118" s="41"/>
      <c r="O118" s="41"/>
      <c r="P118" s="41"/>
      <c r="Q118" s="33">
        <f>SUM(E118:P118)</f>
        <v>6394537623.7600002</v>
      </c>
      <c r="R118" s="26"/>
    </row>
    <row r="119" spans="1:18" s="28" customFormat="1" x14ac:dyDescent="0.2">
      <c r="A119" s="4" t="s">
        <v>56</v>
      </c>
      <c r="B119" s="4" t="s">
        <v>57</v>
      </c>
      <c r="C119" s="11">
        <f t="shared" ref="C119:H119" si="25">SUM(C120:C121)</f>
        <v>20535693475</v>
      </c>
      <c r="D119" s="64">
        <v>20500693475</v>
      </c>
      <c r="E119" s="11">
        <f>SUM(E120:E121)</f>
        <v>1574340494.76</v>
      </c>
      <c r="F119" s="11">
        <f t="shared" si="25"/>
        <v>1606120169.8299999</v>
      </c>
      <c r="G119" s="11">
        <f t="shared" si="25"/>
        <v>1605887756.02</v>
      </c>
      <c r="H119" s="11">
        <f t="shared" si="25"/>
        <v>1608189203.1500001</v>
      </c>
      <c r="I119" s="11"/>
      <c r="J119" s="11"/>
      <c r="K119" s="11"/>
      <c r="L119" s="11"/>
      <c r="M119" s="11"/>
      <c r="N119" s="11"/>
      <c r="O119" s="11"/>
      <c r="P119" s="11"/>
      <c r="Q119" s="27">
        <f>SUM(E119:P119)</f>
        <v>6394537623.7600002</v>
      </c>
    </row>
    <row r="120" spans="1:18" s="28" customFormat="1" x14ac:dyDescent="0.2">
      <c r="A120" s="4" t="s">
        <v>89</v>
      </c>
      <c r="B120" s="4" t="s">
        <v>90</v>
      </c>
      <c r="C120" s="11">
        <v>94647708</v>
      </c>
      <c r="D120" s="11">
        <v>130676503.09999999</v>
      </c>
      <c r="E120" s="27">
        <v>10040408.449999999</v>
      </c>
      <c r="F120" s="27">
        <v>10933448.84</v>
      </c>
      <c r="G120" s="27">
        <v>10933448.84</v>
      </c>
      <c r="H120" s="63">
        <v>10933083.92</v>
      </c>
      <c r="I120" s="27"/>
      <c r="J120" s="27"/>
      <c r="K120" s="27"/>
      <c r="L120" s="27"/>
      <c r="M120" s="27"/>
      <c r="N120" s="27"/>
      <c r="O120" s="27"/>
      <c r="P120" s="27"/>
      <c r="Q120" s="27">
        <f t="shared" si="9"/>
        <v>42840390.049999997</v>
      </c>
    </row>
    <row r="121" spans="1:18" s="28" customFormat="1" x14ac:dyDescent="0.2">
      <c r="A121" s="4" t="s">
        <v>58</v>
      </c>
      <c r="B121" s="4" t="s">
        <v>59</v>
      </c>
      <c r="C121" s="11">
        <v>20441045767</v>
      </c>
      <c r="D121" s="11">
        <v>20405016971.900002</v>
      </c>
      <c r="E121" s="27">
        <v>1564300086.3099999</v>
      </c>
      <c r="F121" s="27">
        <v>1595186720.99</v>
      </c>
      <c r="G121" s="27">
        <v>1594954307.1800001</v>
      </c>
      <c r="H121" s="63">
        <v>1597256119.23</v>
      </c>
      <c r="I121" s="27"/>
      <c r="J121" s="27"/>
      <c r="K121" s="27"/>
      <c r="L121" s="27"/>
      <c r="M121" s="27"/>
      <c r="N121" s="27"/>
      <c r="O121" s="27"/>
      <c r="P121" s="27"/>
      <c r="Q121" s="27">
        <f t="shared" si="9"/>
        <v>6351697233.710001</v>
      </c>
    </row>
    <row r="122" spans="1:18" s="28" customFormat="1" ht="30" x14ac:dyDescent="0.2">
      <c r="A122" s="4" t="s">
        <v>149</v>
      </c>
      <c r="B122" s="4" t="s">
        <v>155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/>
      <c r="J122" s="11"/>
      <c r="K122" s="11"/>
      <c r="L122" s="11"/>
      <c r="M122" s="11"/>
      <c r="N122" s="11"/>
      <c r="O122" s="11"/>
      <c r="P122" s="11"/>
      <c r="Q122" s="11">
        <f>SUM(E122:P122)</f>
        <v>0</v>
      </c>
    </row>
    <row r="123" spans="1:18" s="28" customFormat="1" ht="30" x14ac:dyDescent="0.2">
      <c r="A123" s="4" t="s">
        <v>150</v>
      </c>
      <c r="B123" s="4" t="s">
        <v>156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/>
      <c r="J123" s="11"/>
      <c r="K123" s="11"/>
      <c r="L123" s="11"/>
      <c r="M123" s="11"/>
      <c r="N123" s="11"/>
      <c r="O123" s="11"/>
      <c r="P123" s="11"/>
      <c r="Q123" s="11">
        <f>SUM(E123:P123)</f>
        <v>0</v>
      </c>
    </row>
    <row r="124" spans="1:18" s="28" customFormat="1" ht="30" x14ac:dyDescent="0.2">
      <c r="A124" s="4" t="s">
        <v>151</v>
      </c>
      <c r="B124" s="4" t="s">
        <v>157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/>
      <c r="J124" s="11"/>
      <c r="K124" s="11"/>
      <c r="L124" s="11"/>
      <c r="M124" s="11"/>
      <c r="N124" s="11"/>
      <c r="O124" s="11"/>
      <c r="P124" s="11"/>
      <c r="Q124" s="11">
        <f t="shared" si="9"/>
        <v>0</v>
      </c>
    </row>
    <row r="125" spans="1:18" s="28" customFormat="1" ht="30" x14ac:dyDescent="0.2">
      <c r="A125" s="4" t="s">
        <v>152</v>
      </c>
      <c r="B125" s="4" t="s">
        <v>158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/>
      <c r="J125" s="11"/>
      <c r="K125" s="11"/>
      <c r="L125" s="11"/>
      <c r="M125" s="11"/>
      <c r="N125" s="11"/>
      <c r="O125" s="11"/>
      <c r="P125" s="11"/>
      <c r="Q125" s="11">
        <f>SUM(E125:P125)</f>
        <v>0</v>
      </c>
    </row>
    <row r="126" spans="1:18" s="28" customFormat="1" x14ac:dyDescent="0.2">
      <c r="A126" s="4" t="s">
        <v>153</v>
      </c>
      <c r="B126" s="4" t="s">
        <v>159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/>
      <c r="J126" s="11"/>
      <c r="K126" s="11"/>
      <c r="L126" s="11"/>
      <c r="M126" s="11"/>
      <c r="N126" s="11"/>
      <c r="O126" s="11"/>
      <c r="P126" s="11"/>
      <c r="Q126" s="11">
        <f t="shared" si="9"/>
        <v>0</v>
      </c>
    </row>
    <row r="127" spans="1:18" s="28" customFormat="1" ht="30" x14ac:dyDescent="0.2">
      <c r="A127" s="4" t="s">
        <v>154</v>
      </c>
      <c r="B127" s="4" t="s">
        <v>160</v>
      </c>
      <c r="C127" s="11">
        <v>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/>
      <c r="J127" s="11"/>
      <c r="K127" s="11"/>
      <c r="L127" s="11"/>
      <c r="M127" s="11"/>
      <c r="N127" s="11"/>
      <c r="O127" s="11"/>
      <c r="P127" s="11"/>
      <c r="Q127" s="11">
        <f t="shared" si="9"/>
        <v>0</v>
      </c>
    </row>
    <row r="128" spans="1:18" s="25" customFormat="1" x14ac:dyDescent="0.2">
      <c r="A128" s="39">
        <v>2.5</v>
      </c>
      <c r="B128" s="40" t="s">
        <v>104</v>
      </c>
      <c r="C128" s="41">
        <f>SUM(C129:C135)</f>
        <v>0</v>
      </c>
      <c r="D128" s="41"/>
      <c r="E128" s="41">
        <f t="shared" ref="E128" si="26">SUM(E129:E135)</f>
        <v>0</v>
      </c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>
        <f>SUM(E128:P128)</f>
        <v>0</v>
      </c>
    </row>
    <row r="129" spans="1:17" s="28" customFormat="1" x14ac:dyDescent="0.2">
      <c r="A129" s="4" t="s">
        <v>105</v>
      </c>
      <c r="B129" s="4" t="s">
        <v>112</v>
      </c>
      <c r="C129" s="11">
        <v>0</v>
      </c>
      <c r="D129" s="11">
        <v>0</v>
      </c>
      <c r="E129" s="11">
        <v>0</v>
      </c>
      <c r="F129" s="11">
        <v>0</v>
      </c>
      <c r="G129" s="11">
        <v>0</v>
      </c>
      <c r="H129" s="11">
        <v>0</v>
      </c>
      <c r="I129" s="11"/>
      <c r="J129" s="11"/>
      <c r="K129" s="11"/>
      <c r="L129" s="11"/>
      <c r="M129" s="11"/>
      <c r="N129" s="11"/>
      <c r="O129" s="11"/>
      <c r="P129" s="11"/>
      <c r="Q129" s="11">
        <f>SUM(E129:P129)</f>
        <v>0</v>
      </c>
    </row>
    <row r="130" spans="1:17" s="28" customFormat="1" ht="30" x14ac:dyDescent="0.2">
      <c r="A130" s="4" t="s">
        <v>106</v>
      </c>
      <c r="B130" s="4" t="s">
        <v>113</v>
      </c>
      <c r="C130" s="11">
        <v>0</v>
      </c>
      <c r="D130" s="11">
        <v>0</v>
      </c>
      <c r="E130" s="11">
        <v>0</v>
      </c>
      <c r="F130" s="11">
        <v>0</v>
      </c>
      <c r="G130" s="11">
        <v>0</v>
      </c>
      <c r="H130" s="11">
        <v>0</v>
      </c>
      <c r="I130" s="11"/>
      <c r="J130" s="11"/>
      <c r="K130" s="11"/>
      <c r="L130" s="11"/>
      <c r="M130" s="11"/>
      <c r="N130" s="11"/>
      <c r="O130" s="11"/>
      <c r="P130" s="11"/>
      <c r="Q130" s="11">
        <f t="shared" ref="Q130:Q135" si="27">SUM(E130:P130)</f>
        <v>0</v>
      </c>
    </row>
    <row r="131" spans="1:17" s="28" customFormat="1" ht="30" x14ac:dyDescent="0.2">
      <c r="A131" s="4" t="s">
        <v>107</v>
      </c>
      <c r="B131" s="4" t="s">
        <v>114</v>
      </c>
      <c r="C131" s="11">
        <v>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/>
      <c r="J131" s="11"/>
      <c r="K131" s="11"/>
      <c r="L131" s="11"/>
      <c r="M131" s="11"/>
      <c r="N131" s="11"/>
      <c r="O131" s="11"/>
      <c r="P131" s="11"/>
      <c r="Q131" s="11">
        <f t="shared" si="27"/>
        <v>0</v>
      </c>
    </row>
    <row r="132" spans="1:17" s="28" customFormat="1" ht="30" x14ac:dyDescent="0.2">
      <c r="A132" s="4" t="s">
        <v>108</v>
      </c>
      <c r="B132" s="4" t="s">
        <v>115</v>
      </c>
      <c r="C132" s="11">
        <v>0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/>
      <c r="J132" s="11"/>
      <c r="K132" s="11"/>
      <c r="L132" s="11"/>
      <c r="M132" s="11"/>
      <c r="N132" s="11"/>
      <c r="O132" s="11"/>
      <c r="P132" s="11"/>
      <c r="Q132" s="11">
        <f t="shared" si="27"/>
        <v>0</v>
      </c>
    </row>
    <row r="133" spans="1:17" s="28" customFormat="1" ht="30" x14ac:dyDescent="0.2">
      <c r="A133" s="4" t="s">
        <v>109</v>
      </c>
      <c r="B133" s="4" t="s">
        <v>116</v>
      </c>
      <c r="C133" s="11">
        <v>0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/>
      <c r="J133" s="11"/>
      <c r="K133" s="11"/>
      <c r="L133" s="11"/>
      <c r="M133" s="11"/>
      <c r="N133" s="11"/>
      <c r="O133" s="11"/>
      <c r="P133" s="11"/>
      <c r="Q133" s="11">
        <f t="shared" si="27"/>
        <v>0</v>
      </c>
    </row>
    <row r="134" spans="1:17" s="28" customFormat="1" x14ac:dyDescent="0.2">
      <c r="A134" s="4" t="s">
        <v>110</v>
      </c>
      <c r="B134" s="4" t="s">
        <v>117</v>
      </c>
      <c r="C134" s="11">
        <v>0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/>
      <c r="J134" s="11"/>
      <c r="K134" s="11"/>
      <c r="L134" s="11"/>
      <c r="M134" s="11"/>
      <c r="N134" s="11"/>
      <c r="O134" s="11"/>
      <c r="P134" s="11"/>
      <c r="Q134" s="11">
        <f t="shared" si="27"/>
        <v>0</v>
      </c>
    </row>
    <row r="135" spans="1:17" s="28" customFormat="1" ht="30" x14ac:dyDescent="0.2">
      <c r="A135" s="4" t="s">
        <v>111</v>
      </c>
      <c r="B135" s="4" t="s">
        <v>118</v>
      </c>
      <c r="C135" s="11">
        <v>0</v>
      </c>
      <c r="D135" s="11">
        <v>0</v>
      </c>
      <c r="E135" s="11">
        <v>0</v>
      </c>
      <c r="F135" s="11">
        <v>0</v>
      </c>
      <c r="G135" s="11">
        <v>0</v>
      </c>
      <c r="H135" s="11">
        <v>0</v>
      </c>
      <c r="I135" s="11"/>
      <c r="J135" s="11"/>
      <c r="K135" s="11"/>
      <c r="L135" s="11"/>
      <c r="M135" s="11"/>
      <c r="N135" s="11"/>
      <c r="O135" s="11"/>
      <c r="P135" s="11"/>
      <c r="Q135" s="11">
        <f t="shared" si="27"/>
        <v>0</v>
      </c>
    </row>
    <row r="136" spans="1:17" s="25" customFormat="1" x14ac:dyDescent="0.2">
      <c r="A136" s="39">
        <v>2.6</v>
      </c>
      <c r="B136" s="40" t="s">
        <v>95</v>
      </c>
      <c r="C136" s="41">
        <f>+C137+C144+C147+C149+C154+C155+C156+C158</f>
        <v>1900000</v>
      </c>
      <c r="D136" s="41">
        <f>+D137+D142+D144+D156</f>
        <v>3071166.9699999997</v>
      </c>
      <c r="E136" s="41">
        <f t="shared" ref="E136:G136" si="28">+E137+E144+E147+E149+E154+E155+E156+E158</f>
        <v>0</v>
      </c>
      <c r="F136" s="41">
        <f t="shared" si="28"/>
        <v>0</v>
      </c>
      <c r="G136" s="41">
        <f t="shared" si="28"/>
        <v>0</v>
      </c>
      <c r="H136" s="41">
        <f>+H137+H144+H147+H149+H154+H155+H156+H158+H142</f>
        <v>844408.9</v>
      </c>
      <c r="I136" s="41"/>
      <c r="J136" s="41"/>
      <c r="K136" s="41"/>
      <c r="L136" s="41"/>
      <c r="M136" s="41"/>
      <c r="N136" s="41"/>
      <c r="O136" s="41"/>
      <c r="P136" s="41"/>
      <c r="Q136" s="33">
        <f>SUM(E136:P136)</f>
        <v>844408.9</v>
      </c>
    </row>
    <row r="137" spans="1:17" s="28" customFormat="1" x14ac:dyDescent="0.2">
      <c r="A137" s="4" t="s">
        <v>96</v>
      </c>
      <c r="B137" s="4" t="s">
        <v>97</v>
      </c>
      <c r="C137" s="11">
        <f>+C138</f>
        <v>1100000</v>
      </c>
      <c r="D137" s="11">
        <f>D139</f>
        <v>1070990.3999999999</v>
      </c>
      <c r="E137" s="11">
        <v>0</v>
      </c>
      <c r="F137" s="11">
        <v>0</v>
      </c>
      <c r="G137" s="11">
        <v>0</v>
      </c>
      <c r="H137" s="11">
        <f>H139</f>
        <v>670987.4</v>
      </c>
      <c r="I137" s="11"/>
      <c r="J137" s="11"/>
      <c r="K137" s="11"/>
      <c r="L137" s="11"/>
      <c r="M137" s="11"/>
      <c r="N137" s="11"/>
      <c r="O137" s="11"/>
      <c r="P137" s="11"/>
      <c r="Q137" s="27">
        <f>SUM(E137:P137)</f>
        <v>670987.4</v>
      </c>
    </row>
    <row r="138" spans="1:17" s="28" customFormat="1" x14ac:dyDescent="0.25">
      <c r="A138" s="4" t="s">
        <v>98</v>
      </c>
      <c r="B138" s="4" t="s">
        <v>99</v>
      </c>
      <c r="C138" s="60">
        <v>1100000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/>
      <c r="J138" s="11"/>
      <c r="K138" s="11"/>
      <c r="L138" s="11"/>
      <c r="M138" s="11"/>
      <c r="N138" s="11"/>
      <c r="O138" s="11"/>
      <c r="P138" s="11"/>
      <c r="Q138" s="27">
        <f>SUM(E138:P138)</f>
        <v>0</v>
      </c>
    </row>
    <row r="139" spans="1:17" s="28" customFormat="1" ht="30" x14ac:dyDescent="0.25">
      <c r="A139" s="4" t="s">
        <v>321</v>
      </c>
      <c r="B139" s="4" t="s">
        <v>322</v>
      </c>
      <c r="C139" s="60">
        <v>0</v>
      </c>
      <c r="D139" s="11">
        <v>1070990.3999999999</v>
      </c>
      <c r="E139" s="11">
        <v>0</v>
      </c>
      <c r="F139" s="11">
        <v>0</v>
      </c>
      <c r="G139" s="11">
        <v>0</v>
      </c>
      <c r="H139" s="63">
        <v>670987.4</v>
      </c>
      <c r="I139" s="11"/>
      <c r="J139" s="11"/>
      <c r="K139" s="11"/>
      <c r="L139" s="11"/>
      <c r="M139" s="11"/>
      <c r="N139" s="11"/>
      <c r="O139" s="11"/>
      <c r="P139" s="11"/>
      <c r="Q139" s="27"/>
    </row>
    <row r="140" spans="1:17" s="28" customFormat="1" x14ac:dyDescent="0.25">
      <c r="A140" s="4" t="s">
        <v>323</v>
      </c>
      <c r="B140" s="4" t="s">
        <v>324</v>
      </c>
      <c r="C140" s="60"/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/>
      <c r="J140" s="11"/>
      <c r="K140" s="11"/>
      <c r="L140" s="11"/>
      <c r="M140" s="11"/>
      <c r="N140" s="11"/>
      <c r="O140" s="11"/>
      <c r="P140" s="11"/>
      <c r="Q140" s="27"/>
    </row>
    <row r="141" spans="1:17" s="28" customFormat="1" ht="30" x14ac:dyDescent="0.25">
      <c r="A141" s="4" t="s">
        <v>325</v>
      </c>
      <c r="B141" s="4" t="s">
        <v>326</v>
      </c>
      <c r="C141" s="60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/>
      <c r="J141" s="11"/>
      <c r="K141" s="11"/>
      <c r="L141" s="11"/>
      <c r="M141" s="11"/>
      <c r="N141" s="11"/>
      <c r="O141" s="11"/>
      <c r="P141" s="11"/>
      <c r="Q141" s="27"/>
    </row>
    <row r="142" spans="1:17" s="28" customFormat="1" x14ac:dyDescent="0.25">
      <c r="A142" s="4" t="s">
        <v>161</v>
      </c>
      <c r="B142" s="4" t="s">
        <v>162</v>
      </c>
      <c r="C142" s="60">
        <v>0</v>
      </c>
      <c r="D142" s="11">
        <f>D143</f>
        <v>431959.49</v>
      </c>
      <c r="E142" s="11">
        <v>0</v>
      </c>
      <c r="F142" s="11">
        <v>0</v>
      </c>
      <c r="G142" s="11">
        <v>0</v>
      </c>
      <c r="H142" s="11">
        <f>+H143</f>
        <v>173421.5</v>
      </c>
      <c r="I142" s="11"/>
      <c r="J142" s="11"/>
      <c r="K142" s="11"/>
      <c r="L142" s="11"/>
      <c r="M142" s="11"/>
      <c r="N142" s="11"/>
      <c r="O142" s="11"/>
      <c r="P142" s="11"/>
      <c r="Q142" s="11">
        <v>0</v>
      </c>
    </row>
    <row r="143" spans="1:17" s="28" customFormat="1" x14ac:dyDescent="0.25">
      <c r="A143" s="4" t="s">
        <v>327</v>
      </c>
      <c r="B143" s="4" t="s">
        <v>328</v>
      </c>
      <c r="C143" s="60"/>
      <c r="D143" s="11">
        <v>431959.49</v>
      </c>
      <c r="E143" s="11">
        <v>0</v>
      </c>
      <c r="F143" s="11">
        <v>0</v>
      </c>
      <c r="G143" s="11">
        <v>0</v>
      </c>
      <c r="H143" s="63">
        <v>173421.5</v>
      </c>
      <c r="I143" s="11"/>
      <c r="J143" s="11"/>
      <c r="K143" s="11"/>
      <c r="L143" s="11"/>
      <c r="M143" s="11"/>
      <c r="N143" s="11"/>
      <c r="O143" s="11"/>
      <c r="P143" s="11"/>
      <c r="Q143" s="11"/>
    </row>
    <row r="144" spans="1:17" s="28" customFormat="1" ht="30" x14ac:dyDescent="0.25">
      <c r="A144" s="4" t="s">
        <v>100</v>
      </c>
      <c r="B144" s="4" t="s">
        <v>101</v>
      </c>
      <c r="C144" s="60">
        <f t="shared" ref="C144" si="29">+C145</f>
        <v>800000</v>
      </c>
      <c r="D144" s="11">
        <f>+D145+D146</f>
        <v>568217.07999999996</v>
      </c>
      <c r="E144" s="11">
        <v>0</v>
      </c>
      <c r="F144" s="11">
        <v>0</v>
      </c>
      <c r="G144" s="11">
        <v>0</v>
      </c>
      <c r="H144" s="11">
        <v>0</v>
      </c>
      <c r="I144" s="11"/>
      <c r="J144" s="11"/>
      <c r="K144" s="11"/>
      <c r="L144" s="11"/>
      <c r="M144" s="11"/>
      <c r="N144" s="11"/>
      <c r="O144" s="11"/>
      <c r="P144" s="11"/>
      <c r="Q144" s="27">
        <f>SUM(E144:P144)</f>
        <v>0</v>
      </c>
    </row>
    <row r="145" spans="1:17" s="28" customFormat="1" x14ac:dyDescent="0.25">
      <c r="A145" s="4" t="s">
        <v>102</v>
      </c>
      <c r="B145" s="4" t="s">
        <v>103</v>
      </c>
      <c r="C145" s="60">
        <v>800000</v>
      </c>
      <c r="D145" s="11">
        <v>554840.06999999995</v>
      </c>
      <c r="E145" s="11">
        <v>0</v>
      </c>
      <c r="F145" s="11">
        <v>0</v>
      </c>
      <c r="G145" s="11">
        <v>0</v>
      </c>
      <c r="H145" s="11">
        <v>0</v>
      </c>
      <c r="I145" s="11"/>
      <c r="J145" s="11"/>
      <c r="K145" s="11"/>
      <c r="L145" s="11"/>
      <c r="M145" s="11"/>
      <c r="N145" s="11"/>
      <c r="O145" s="11"/>
      <c r="P145" s="11"/>
      <c r="Q145" s="27">
        <f>SUM(E145:P145)</f>
        <v>0</v>
      </c>
    </row>
    <row r="146" spans="1:17" s="28" customFormat="1" x14ac:dyDescent="0.25">
      <c r="A146" s="4" t="s">
        <v>329</v>
      </c>
      <c r="B146" s="4" t="s">
        <v>330</v>
      </c>
      <c r="C146" s="60">
        <v>0</v>
      </c>
      <c r="D146" s="11">
        <v>13377.01</v>
      </c>
      <c r="E146" s="11"/>
      <c r="F146" s="11"/>
      <c r="G146" s="11"/>
      <c r="H146" s="11">
        <v>0</v>
      </c>
      <c r="I146" s="11"/>
      <c r="J146" s="11"/>
      <c r="K146" s="11"/>
      <c r="L146" s="11"/>
      <c r="M146" s="11"/>
      <c r="N146" s="11"/>
      <c r="O146" s="11"/>
      <c r="P146" s="11"/>
      <c r="Q146" s="27"/>
    </row>
    <row r="147" spans="1:17" s="28" customFormat="1" ht="30" x14ac:dyDescent="0.25">
      <c r="A147" s="4" t="s">
        <v>163</v>
      </c>
      <c r="B147" s="4" t="s">
        <v>169</v>
      </c>
      <c r="C147" s="60">
        <v>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/>
      <c r="J147" s="11"/>
      <c r="K147" s="11"/>
      <c r="L147" s="11"/>
      <c r="M147" s="11"/>
      <c r="N147" s="11"/>
      <c r="O147" s="11"/>
      <c r="P147" s="11"/>
      <c r="Q147" s="11">
        <f t="shared" ref="Q147:Q164" si="30">SUM(E147:P147)</f>
        <v>0</v>
      </c>
    </row>
    <row r="148" spans="1:17" s="28" customFormat="1" x14ac:dyDescent="0.25">
      <c r="A148" s="4" t="s">
        <v>331</v>
      </c>
      <c r="B148" s="4" t="s">
        <v>332</v>
      </c>
      <c r="C148" s="60"/>
      <c r="D148" s="11">
        <v>0</v>
      </c>
      <c r="E148" s="11"/>
      <c r="F148" s="11"/>
      <c r="G148" s="11"/>
      <c r="H148" s="11">
        <v>0</v>
      </c>
      <c r="I148" s="11"/>
      <c r="J148" s="11"/>
      <c r="K148" s="11"/>
      <c r="L148" s="11"/>
      <c r="M148" s="11"/>
      <c r="N148" s="11"/>
      <c r="O148" s="11"/>
      <c r="P148" s="11"/>
      <c r="Q148" s="11"/>
    </row>
    <row r="149" spans="1:17" s="28" customFormat="1" x14ac:dyDescent="0.25">
      <c r="A149" s="4" t="s">
        <v>164</v>
      </c>
      <c r="B149" s="4" t="s">
        <v>170</v>
      </c>
      <c r="C149" s="60">
        <v>0</v>
      </c>
      <c r="D149" s="11"/>
      <c r="E149" s="11">
        <v>0</v>
      </c>
      <c r="F149" s="11">
        <v>0</v>
      </c>
      <c r="G149" s="11">
        <v>0</v>
      </c>
      <c r="H149" s="11">
        <v>0</v>
      </c>
      <c r="I149" s="11"/>
      <c r="J149" s="11"/>
      <c r="K149" s="11"/>
      <c r="L149" s="11"/>
      <c r="M149" s="11"/>
      <c r="N149" s="11"/>
      <c r="O149" s="11"/>
      <c r="P149" s="11"/>
      <c r="Q149" s="11">
        <f t="shared" si="30"/>
        <v>0</v>
      </c>
    </row>
    <row r="150" spans="1:17" s="28" customFormat="1" x14ac:dyDescent="0.25">
      <c r="A150" s="4" t="s">
        <v>333</v>
      </c>
      <c r="B150" s="4" t="s">
        <v>334</v>
      </c>
      <c r="C150" s="60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/>
      <c r="J150" s="11"/>
      <c r="K150" s="11"/>
      <c r="L150" s="11"/>
      <c r="M150" s="11"/>
      <c r="N150" s="11"/>
      <c r="O150" s="11"/>
      <c r="P150" s="11"/>
      <c r="Q150" s="11"/>
    </row>
    <row r="151" spans="1:17" s="28" customFormat="1" x14ac:dyDescent="0.25">
      <c r="A151" s="4" t="s">
        <v>335</v>
      </c>
      <c r="B151" s="4" t="s">
        <v>336</v>
      </c>
      <c r="C151" s="60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/>
      <c r="J151" s="11"/>
      <c r="K151" s="11"/>
      <c r="L151" s="11"/>
      <c r="M151" s="11"/>
      <c r="N151" s="11"/>
      <c r="O151" s="11"/>
      <c r="P151" s="11"/>
      <c r="Q151" s="11"/>
    </row>
    <row r="152" spans="1:17" s="28" customFormat="1" ht="30" x14ac:dyDescent="0.25">
      <c r="A152" s="4" t="s">
        <v>337</v>
      </c>
      <c r="B152" s="4" t="s">
        <v>338</v>
      </c>
      <c r="C152" s="60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/>
      <c r="J152" s="11"/>
      <c r="K152" s="11"/>
      <c r="L152" s="11"/>
      <c r="M152" s="11"/>
      <c r="N152" s="11"/>
      <c r="O152" s="11"/>
      <c r="P152" s="11"/>
      <c r="Q152" s="11"/>
    </row>
    <row r="153" spans="1:17" s="28" customFormat="1" x14ac:dyDescent="0.25">
      <c r="A153" s="4" t="s">
        <v>339</v>
      </c>
      <c r="B153" s="4" t="s">
        <v>340</v>
      </c>
      <c r="C153" s="60"/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/>
      <c r="J153" s="11"/>
      <c r="K153" s="11"/>
      <c r="L153" s="11"/>
      <c r="M153" s="11"/>
      <c r="N153" s="11"/>
      <c r="O153" s="11"/>
      <c r="P153" s="11"/>
      <c r="Q153" s="11"/>
    </row>
    <row r="154" spans="1:17" s="28" customFormat="1" x14ac:dyDescent="0.25">
      <c r="A154" s="4" t="s">
        <v>165</v>
      </c>
      <c r="B154" s="4" t="s">
        <v>171</v>
      </c>
      <c r="C154" s="60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/>
      <c r="J154" s="11"/>
      <c r="K154" s="11"/>
      <c r="L154" s="11"/>
      <c r="M154" s="11"/>
      <c r="N154" s="11"/>
      <c r="O154" s="11"/>
      <c r="P154" s="11"/>
      <c r="Q154" s="11">
        <f t="shared" si="30"/>
        <v>0</v>
      </c>
    </row>
    <row r="155" spans="1:17" s="28" customFormat="1" x14ac:dyDescent="0.25">
      <c r="A155" s="4" t="s">
        <v>166</v>
      </c>
      <c r="B155" s="4" t="s">
        <v>172</v>
      </c>
      <c r="C155" s="60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/>
      <c r="J155" s="11"/>
      <c r="K155" s="11"/>
      <c r="L155" s="11"/>
      <c r="M155" s="11"/>
      <c r="N155" s="11"/>
      <c r="O155" s="11"/>
      <c r="P155" s="11"/>
      <c r="Q155" s="11">
        <f t="shared" si="30"/>
        <v>0</v>
      </c>
    </row>
    <row r="156" spans="1:17" s="28" customFormat="1" x14ac:dyDescent="0.25">
      <c r="A156" s="4" t="s">
        <v>167</v>
      </c>
      <c r="B156" s="4" t="s">
        <v>173</v>
      </c>
      <c r="C156" s="60">
        <v>0</v>
      </c>
      <c r="D156" s="11">
        <f>D157</f>
        <v>1000000</v>
      </c>
      <c r="E156" s="11">
        <v>0</v>
      </c>
      <c r="F156" s="11">
        <v>0</v>
      </c>
      <c r="G156" s="11">
        <v>0</v>
      </c>
      <c r="H156" s="11">
        <v>0</v>
      </c>
      <c r="I156" s="11"/>
      <c r="J156" s="11"/>
      <c r="K156" s="11"/>
      <c r="L156" s="11"/>
      <c r="M156" s="11"/>
      <c r="N156" s="11"/>
      <c r="O156" s="11"/>
      <c r="P156" s="11"/>
      <c r="Q156" s="11">
        <f t="shared" si="30"/>
        <v>0</v>
      </c>
    </row>
    <row r="157" spans="1:17" s="28" customFormat="1" x14ac:dyDescent="0.25">
      <c r="A157" s="4" t="s">
        <v>341</v>
      </c>
      <c r="B157" s="4" t="s">
        <v>342</v>
      </c>
      <c r="C157" s="60"/>
      <c r="D157" s="11">
        <v>1000000</v>
      </c>
      <c r="E157" s="11">
        <v>0</v>
      </c>
      <c r="F157" s="11">
        <v>0</v>
      </c>
      <c r="G157" s="11">
        <v>0</v>
      </c>
      <c r="H157" s="11">
        <v>0</v>
      </c>
      <c r="I157" s="11"/>
      <c r="J157" s="11"/>
      <c r="K157" s="11"/>
      <c r="L157" s="11"/>
      <c r="M157" s="11"/>
      <c r="N157" s="11"/>
      <c r="O157" s="11"/>
      <c r="P157" s="11"/>
      <c r="Q157" s="11"/>
    </row>
    <row r="158" spans="1:17" s="28" customFormat="1" ht="30" x14ac:dyDescent="0.25">
      <c r="A158" s="4" t="s">
        <v>168</v>
      </c>
      <c r="B158" s="4" t="s">
        <v>174</v>
      </c>
      <c r="C158" s="60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/>
      <c r="J158" s="11"/>
      <c r="K158" s="11"/>
      <c r="L158" s="11"/>
      <c r="M158" s="11"/>
      <c r="N158" s="11"/>
      <c r="O158" s="11"/>
      <c r="P158" s="11"/>
      <c r="Q158" s="11">
        <f t="shared" si="30"/>
        <v>0</v>
      </c>
    </row>
    <row r="159" spans="1:17" s="25" customFormat="1" x14ac:dyDescent="0.2">
      <c r="A159" s="39">
        <v>2.7</v>
      </c>
      <c r="B159" s="40" t="s">
        <v>175</v>
      </c>
      <c r="C159" s="41">
        <f>SUM(C160:C164)</f>
        <v>0</v>
      </c>
      <c r="D159" s="41">
        <f>SUM(D160:D164)</f>
        <v>0</v>
      </c>
      <c r="E159" s="41">
        <f>SUM(E160:E164)</f>
        <v>0</v>
      </c>
      <c r="F159" s="41">
        <f t="shared" ref="F159:H159" si="31">SUM(F160:F164)</f>
        <v>0</v>
      </c>
      <c r="G159" s="41">
        <f t="shared" si="31"/>
        <v>0</v>
      </c>
      <c r="H159" s="41">
        <f t="shared" si="31"/>
        <v>0</v>
      </c>
      <c r="I159" s="41"/>
      <c r="J159" s="41"/>
      <c r="K159" s="41"/>
      <c r="L159" s="41"/>
      <c r="M159" s="41"/>
      <c r="N159" s="41"/>
      <c r="O159" s="41"/>
      <c r="P159" s="41"/>
      <c r="Q159" s="41">
        <f>SUM(E159:P159)</f>
        <v>0</v>
      </c>
    </row>
    <row r="160" spans="1:17" s="28" customFormat="1" x14ac:dyDescent="0.2">
      <c r="A160" s="4" t="s">
        <v>177</v>
      </c>
      <c r="B160" s="4" t="s">
        <v>176</v>
      </c>
      <c r="C160" s="47">
        <v>0</v>
      </c>
      <c r="D160" s="47">
        <v>0</v>
      </c>
      <c r="E160" s="47">
        <v>0</v>
      </c>
      <c r="F160" s="47">
        <v>0</v>
      </c>
      <c r="G160" s="47">
        <v>0</v>
      </c>
      <c r="H160" s="47">
        <v>0</v>
      </c>
      <c r="I160" s="47"/>
      <c r="J160" s="47"/>
      <c r="K160" s="47"/>
      <c r="L160" s="47"/>
      <c r="M160" s="47"/>
      <c r="N160" s="47"/>
      <c r="O160" s="47"/>
      <c r="P160" s="47"/>
      <c r="Q160" s="47">
        <f>SUM(E160:P160)</f>
        <v>0</v>
      </c>
    </row>
    <row r="161" spans="1:17" s="28" customFormat="1" x14ac:dyDescent="0.2">
      <c r="A161" s="4" t="s">
        <v>343</v>
      </c>
      <c r="B161" s="4" t="s">
        <v>344</v>
      </c>
      <c r="C161" s="47"/>
      <c r="D161" s="47">
        <v>0</v>
      </c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</row>
    <row r="162" spans="1:17" s="28" customFormat="1" x14ac:dyDescent="0.2">
      <c r="A162" s="4" t="s">
        <v>178</v>
      </c>
      <c r="B162" s="4" t="s">
        <v>181</v>
      </c>
      <c r="C162" s="47">
        <v>0</v>
      </c>
      <c r="D162" s="47">
        <v>0</v>
      </c>
      <c r="E162" s="47">
        <v>0</v>
      </c>
      <c r="F162" s="47">
        <v>0</v>
      </c>
      <c r="G162" s="47">
        <v>0</v>
      </c>
      <c r="H162" s="47">
        <v>0</v>
      </c>
      <c r="I162" s="47"/>
      <c r="J162" s="47"/>
      <c r="K162" s="47"/>
      <c r="L162" s="47"/>
      <c r="M162" s="47"/>
      <c r="N162" s="47"/>
      <c r="O162" s="47"/>
      <c r="P162" s="47"/>
      <c r="Q162" s="47">
        <f t="shared" si="30"/>
        <v>0</v>
      </c>
    </row>
    <row r="163" spans="1:17" s="28" customFormat="1" x14ac:dyDescent="0.2">
      <c r="A163" s="4" t="s">
        <v>179</v>
      </c>
      <c r="B163" s="4" t="s">
        <v>182</v>
      </c>
      <c r="C163" s="47">
        <v>0</v>
      </c>
      <c r="D163" s="47">
        <v>0</v>
      </c>
      <c r="E163" s="47">
        <v>0</v>
      </c>
      <c r="F163" s="47">
        <v>0</v>
      </c>
      <c r="G163" s="47">
        <v>0</v>
      </c>
      <c r="H163" s="47">
        <v>0</v>
      </c>
      <c r="I163" s="47"/>
      <c r="J163" s="47"/>
      <c r="K163" s="47"/>
      <c r="L163" s="47"/>
      <c r="M163" s="47"/>
      <c r="N163" s="47"/>
      <c r="O163" s="47"/>
      <c r="P163" s="47"/>
      <c r="Q163" s="47">
        <f t="shared" si="30"/>
        <v>0</v>
      </c>
    </row>
    <row r="164" spans="1:17" s="28" customFormat="1" ht="30" x14ac:dyDescent="0.2">
      <c r="A164" s="12" t="s">
        <v>180</v>
      </c>
      <c r="B164" s="12" t="s">
        <v>183</v>
      </c>
      <c r="C164" s="47">
        <v>0</v>
      </c>
      <c r="D164" s="47">
        <v>0</v>
      </c>
      <c r="E164" s="47">
        <v>0</v>
      </c>
      <c r="F164" s="47">
        <v>0</v>
      </c>
      <c r="G164" s="47">
        <v>0</v>
      </c>
      <c r="H164" s="47">
        <v>0</v>
      </c>
      <c r="I164" s="47"/>
      <c r="J164" s="47"/>
      <c r="K164" s="47"/>
      <c r="L164" s="47"/>
      <c r="M164" s="47"/>
      <c r="N164" s="47"/>
      <c r="O164" s="47"/>
      <c r="P164" s="47"/>
      <c r="Q164" s="47">
        <f t="shared" si="30"/>
        <v>0</v>
      </c>
    </row>
    <row r="165" spans="1:17" s="25" customFormat="1" ht="30" x14ac:dyDescent="0.2">
      <c r="A165" s="39">
        <v>2.8</v>
      </c>
      <c r="B165" s="40" t="s">
        <v>184</v>
      </c>
      <c r="C165" s="41">
        <f>SUM(C166:C167)</f>
        <v>0</v>
      </c>
      <c r="D165" s="41">
        <f>SUM(D166:D167)</f>
        <v>0</v>
      </c>
      <c r="E165" s="41">
        <f t="shared" ref="E165:H165" si="32">SUM(E166:E167)</f>
        <v>0</v>
      </c>
      <c r="F165" s="41">
        <f t="shared" si="32"/>
        <v>0</v>
      </c>
      <c r="G165" s="41">
        <f t="shared" si="32"/>
        <v>0</v>
      </c>
      <c r="H165" s="41">
        <f t="shared" si="32"/>
        <v>0</v>
      </c>
      <c r="I165" s="41"/>
      <c r="J165" s="41"/>
      <c r="K165" s="41"/>
      <c r="L165" s="41"/>
      <c r="M165" s="41"/>
      <c r="N165" s="41"/>
      <c r="O165" s="41"/>
      <c r="P165" s="41"/>
      <c r="Q165" s="41">
        <f>SUM(E165:P165)</f>
        <v>0</v>
      </c>
    </row>
    <row r="166" spans="1:17" s="28" customFormat="1" x14ac:dyDescent="0.2">
      <c r="A166" s="4" t="s">
        <v>189</v>
      </c>
      <c r="B166" s="4" t="s">
        <v>190</v>
      </c>
      <c r="C166" s="47">
        <v>0</v>
      </c>
      <c r="D166" s="47"/>
      <c r="E166" s="47">
        <v>0</v>
      </c>
      <c r="F166" s="47">
        <v>0</v>
      </c>
      <c r="G166" s="47">
        <v>0</v>
      </c>
      <c r="H166" s="47">
        <v>0</v>
      </c>
      <c r="I166" s="47"/>
      <c r="J166" s="47"/>
      <c r="K166" s="47"/>
      <c r="L166" s="47"/>
      <c r="M166" s="47"/>
      <c r="N166" s="47"/>
      <c r="O166" s="47"/>
      <c r="P166" s="47"/>
      <c r="Q166" s="47">
        <f>SUM(E166:P166)</f>
        <v>0</v>
      </c>
    </row>
    <row r="167" spans="1:17" s="28" customFormat="1" ht="30" x14ac:dyDescent="0.2">
      <c r="A167" s="4" t="s">
        <v>191</v>
      </c>
      <c r="B167" s="4" t="s">
        <v>192</v>
      </c>
      <c r="C167" s="47">
        <v>0</v>
      </c>
      <c r="D167" s="47"/>
      <c r="E167" s="47">
        <v>0</v>
      </c>
      <c r="F167" s="47">
        <v>0</v>
      </c>
      <c r="G167" s="47">
        <v>0</v>
      </c>
      <c r="H167" s="47">
        <v>0</v>
      </c>
      <c r="I167" s="47"/>
      <c r="J167" s="47"/>
      <c r="K167" s="47"/>
      <c r="L167" s="47"/>
      <c r="M167" s="47"/>
      <c r="N167" s="47"/>
      <c r="O167" s="47"/>
      <c r="P167" s="47"/>
      <c r="Q167" s="47">
        <f>SUM(E167:P167)</f>
        <v>0</v>
      </c>
    </row>
    <row r="168" spans="1:17" s="25" customFormat="1" x14ac:dyDescent="0.2">
      <c r="A168" s="39">
        <v>2.9</v>
      </c>
      <c r="B168" s="40" t="s">
        <v>188</v>
      </c>
      <c r="C168" s="41">
        <f>SUM(C169:C171)</f>
        <v>0</v>
      </c>
      <c r="D168" s="41"/>
      <c r="E168" s="41">
        <f t="shared" ref="E168:Q168" si="33">SUM(E169:E171)</f>
        <v>0</v>
      </c>
      <c r="F168" s="41">
        <f t="shared" ref="F168:H168" si="34">SUM(F169:F171)</f>
        <v>0</v>
      </c>
      <c r="G168" s="41">
        <f t="shared" si="34"/>
        <v>0</v>
      </c>
      <c r="H168" s="41">
        <f t="shared" si="34"/>
        <v>0</v>
      </c>
      <c r="I168" s="41"/>
      <c r="J168" s="41"/>
      <c r="K168" s="41"/>
      <c r="L168" s="41"/>
      <c r="M168" s="41"/>
      <c r="N168" s="41"/>
      <c r="O168" s="41"/>
      <c r="P168" s="41"/>
      <c r="Q168" s="41">
        <f t="shared" si="33"/>
        <v>0</v>
      </c>
    </row>
    <row r="169" spans="1:17" s="28" customFormat="1" x14ac:dyDescent="0.2">
      <c r="A169" s="4" t="s">
        <v>185</v>
      </c>
      <c r="B169" s="4" t="s">
        <v>193</v>
      </c>
      <c r="C169" s="47">
        <v>0</v>
      </c>
      <c r="D169" s="47"/>
      <c r="E169" s="47">
        <v>0</v>
      </c>
      <c r="F169" s="47">
        <v>0</v>
      </c>
      <c r="G169" s="47">
        <v>0</v>
      </c>
      <c r="H169" s="47">
        <v>0</v>
      </c>
      <c r="I169" s="47"/>
      <c r="J169" s="47"/>
      <c r="K169" s="47"/>
      <c r="L169" s="47"/>
      <c r="M169" s="47"/>
      <c r="N169" s="47"/>
      <c r="O169" s="47"/>
      <c r="P169" s="47"/>
      <c r="Q169" s="47">
        <f>SUM(E169:P169)</f>
        <v>0</v>
      </c>
    </row>
    <row r="170" spans="1:17" s="28" customFormat="1" x14ac:dyDescent="0.2">
      <c r="A170" s="4" t="s">
        <v>186</v>
      </c>
      <c r="B170" s="4" t="s">
        <v>194</v>
      </c>
      <c r="C170" s="47">
        <v>0</v>
      </c>
      <c r="D170" s="47"/>
      <c r="E170" s="47">
        <v>0</v>
      </c>
      <c r="F170" s="47">
        <v>0</v>
      </c>
      <c r="G170" s="47">
        <v>0</v>
      </c>
      <c r="H170" s="47">
        <v>0</v>
      </c>
      <c r="I170" s="47"/>
      <c r="J170" s="47"/>
      <c r="K170" s="47"/>
      <c r="L170" s="47"/>
      <c r="M170" s="47"/>
      <c r="N170" s="47"/>
      <c r="O170" s="47"/>
      <c r="P170" s="47"/>
      <c r="Q170" s="47">
        <f>SUM(E170:P170)</f>
        <v>0</v>
      </c>
    </row>
    <row r="171" spans="1:17" s="28" customFormat="1" ht="30" x14ac:dyDescent="0.25">
      <c r="A171" s="4" t="s">
        <v>187</v>
      </c>
      <c r="B171" s="4" t="s">
        <v>195</v>
      </c>
      <c r="C171" s="57"/>
      <c r="D171" s="47"/>
      <c r="E171" s="47">
        <v>0</v>
      </c>
      <c r="F171" s="47">
        <v>0</v>
      </c>
      <c r="G171" s="47">
        <v>0</v>
      </c>
      <c r="H171" s="47">
        <v>0</v>
      </c>
      <c r="I171" s="47"/>
      <c r="J171" s="47"/>
      <c r="K171" s="47"/>
      <c r="L171" s="47"/>
      <c r="M171" s="47"/>
      <c r="N171" s="47"/>
      <c r="O171" s="47"/>
      <c r="P171" s="47"/>
      <c r="Q171" s="47">
        <f>SUM(E171:P171)</f>
        <v>0</v>
      </c>
    </row>
    <row r="172" spans="1:17" s="28" customFormat="1" x14ac:dyDescent="0.2">
      <c r="A172" s="4"/>
      <c r="B172" s="4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27"/>
    </row>
    <row r="173" spans="1:17" s="28" customFormat="1" x14ac:dyDescent="0.2">
      <c r="A173" s="4"/>
      <c r="B173" s="4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27"/>
    </row>
    <row r="174" spans="1:17" s="25" customFormat="1" x14ac:dyDescent="0.2">
      <c r="A174" s="13">
        <v>4</v>
      </c>
      <c r="B174" s="14" t="s">
        <v>202</v>
      </c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3"/>
    </row>
    <row r="175" spans="1:17" s="25" customFormat="1" x14ac:dyDescent="0.2">
      <c r="A175" s="39">
        <v>4.0999999999999996</v>
      </c>
      <c r="B175" s="40" t="s">
        <v>201</v>
      </c>
      <c r="C175" s="41">
        <f>SUM(C176:C177)</f>
        <v>0</v>
      </c>
      <c r="D175" s="41"/>
      <c r="E175" s="41">
        <f t="shared" ref="E175:Q175" si="35">SUM(E176:E177)</f>
        <v>0</v>
      </c>
      <c r="F175" s="41">
        <f t="shared" ref="F175:H175" si="36">SUM(F176:F177)</f>
        <v>0</v>
      </c>
      <c r="G175" s="41">
        <f t="shared" si="36"/>
        <v>0</v>
      </c>
      <c r="H175" s="41">
        <f t="shared" si="36"/>
        <v>0</v>
      </c>
      <c r="I175" s="41"/>
      <c r="J175" s="41"/>
      <c r="K175" s="41"/>
      <c r="L175" s="41"/>
      <c r="M175" s="41"/>
      <c r="N175" s="41"/>
      <c r="O175" s="41"/>
      <c r="P175" s="41"/>
      <c r="Q175" s="41">
        <f t="shared" si="35"/>
        <v>0</v>
      </c>
    </row>
    <row r="176" spans="1:17" s="28" customFormat="1" ht="30" x14ac:dyDescent="0.2">
      <c r="A176" s="4" t="s">
        <v>198</v>
      </c>
      <c r="B176" s="4" t="s">
        <v>197</v>
      </c>
      <c r="C176" s="47">
        <v>0</v>
      </c>
      <c r="D176" s="47"/>
      <c r="E176" s="47">
        <v>0</v>
      </c>
      <c r="F176" s="47">
        <v>0</v>
      </c>
      <c r="G176" s="47">
        <v>0</v>
      </c>
      <c r="H176" s="47">
        <v>0</v>
      </c>
      <c r="I176" s="47"/>
      <c r="J176" s="47"/>
      <c r="K176" s="47"/>
      <c r="L176" s="47"/>
      <c r="M176" s="47"/>
      <c r="N176" s="47"/>
      <c r="O176" s="47"/>
      <c r="P176" s="47"/>
      <c r="Q176" s="47">
        <f t="shared" ref="Q176:Q183" si="37">SUM(E176:J176)</f>
        <v>0</v>
      </c>
    </row>
    <row r="177" spans="1:17" s="28" customFormat="1" ht="30" x14ac:dyDescent="0.2">
      <c r="A177" s="4" t="s">
        <v>196</v>
      </c>
      <c r="B177" s="4" t="s">
        <v>199</v>
      </c>
      <c r="C177" s="47">
        <v>0</v>
      </c>
      <c r="D177" s="47"/>
      <c r="E177" s="47">
        <v>0</v>
      </c>
      <c r="F177" s="47">
        <v>0</v>
      </c>
      <c r="G177" s="47">
        <v>0</v>
      </c>
      <c r="H177" s="47">
        <v>0</v>
      </c>
      <c r="I177" s="47"/>
      <c r="J177" s="47"/>
      <c r="K177" s="47"/>
      <c r="L177" s="47"/>
      <c r="M177" s="47"/>
      <c r="N177" s="47"/>
      <c r="O177" s="47"/>
      <c r="P177" s="47"/>
      <c r="Q177" s="47">
        <f t="shared" si="37"/>
        <v>0</v>
      </c>
    </row>
    <row r="178" spans="1:17" s="25" customFormat="1" x14ac:dyDescent="0.2">
      <c r="A178" s="39">
        <v>4.2</v>
      </c>
      <c r="B178" s="40" t="s">
        <v>200</v>
      </c>
      <c r="C178" s="41">
        <f>SUM(C179:C180)</f>
        <v>0</v>
      </c>
      <c r="D178" s="41"/>
      <c r="E178" s="41">
        <f t="shared" ref="E178:H178" si="38">SUM(E179:E180)</f>
        <v>0</v>
      </c>
      <c r="F178" s="41">
        <f t="shared" si="38"/>
        <v>0</v>
      </c>
      <c r="G178" s="41">
        <f t="shared" si="38"/>
        <v>0</v>
      </c>
      <c r="H178" s="41">
        <f t="shared" si="38"/>
        <v>0</v>
      </c>
      <c r="I178" s="41"/>
      <c r="J178" s="41"/>
      <c r="K178" s="41"/>
      <c r="L178" s="41"/>
      <c r="M178" s="41"/>
      <c r="N178" s="41"/>
      <c r="O178" s="41"/>
      <c r="P178" s="41"/>
      <c r="Q178" s="41">
        <f>SUM(Q179:Q180)</f>
        <v>0</v>
      </c>
    </row>
    <row r="179" spans="1:17" s="28" customFormat="1" x14ac:dyDescent="0.2">
      <c r="A179" s="4" t="s">
        <v>207</v>
      </c>
      <c r="B179" s="4" t="s">
        <v>206</v>
      </c>
      <c r="C179" s="47">
        <v>0</v>
      </c>
      <c r="D179" s="47"/>
      <c r="E179" s="47">
        <v>0</v>
      </c>
      <c r="F179" s="47">
        <v>0</v>
      </c>
      <c r="G179" s="47">
        <v>0</v>
      </c>
      <c r="H179" s="47">
        <v>0</v>
      </c>
      <c r="I179" s="47"/>
      <c r="J179" s="47"/>
      <c r="K179" s="47"/>
      <c r="L179" s="47"/>
      <c r="M179" s="47"/>
      <c r="N179" s="47"/>
      <c r="O179" s="47"/>
      <c r="P179" s="47"/>
      <c r="Q179" s="47">
        <f t="shared" si="37"/>
        <v>0</v>
      </c>
    </row>
    <row r="180" spans="1:17" s="28" customFormat="1" x14ac:dyDescent="0.2">
      <c r="A180" s="4" t="s">
        <v>209</v>
      </c>
      <c r="B180" s="4" t="s">
        <v>208</v>
      </c>
      <c r="C180" s="47">
        <v>0</v>
      </c>
      <c r="D180" s="47"/>
      <c r="E180" s="47">
        <v>0</v>
      </c>
      <c r="F180" s="47">
        <v>0</v>
      </c>
      <c r="G180" s="47">
        <v>0</v>
      </c>
      <c r="H180" s="47">
        <v>0</v>
      </c>
      <c r="I180" s="47"/>
      <c r="J180" s="47"/>
      <c r="K180" s="47"/>
      <c r="L180" s="47"/>
      <c r="M180" s="47"/>
      <c r="N180" s="47"/>
      <c r="O180" s="47"/>
      <c r="P180" s="47"/>
      <c r="Q180" s="47">
        <f t="shared" si="37"/>
        <v>0</v>
      </c>
    </row>
    <row r="181" spans="1:17" s="25" customFormat="1" x14ac:dyDescent="0.2">
      <c r="A181" s="39">
        <v>4.3</v>
      </c>
      <c r="B181" s="40" t="s">
        <v>203</v>
      </c>
      <c r="C181" s="41">
        <f>SUM(C182)</f>
        <v>0</v>
      </c>
      <c r="D181" s="41"/>
      <c r="E181" s="41">
        <f t="shared" ref="E181:H181" si="39">SUM(E182)</f>
        <v>0</v>
      </c>
      <c r="F181" s="41">
        <v>0</v>
      </c>
      <c r="G181" s="41">
        <v>0</v>
      </c>
      <c r="H181" s="41">
        <f t="shared" si="39"/>
        <v>0</v>
      </c>
      <c r="I181" s="41"/>
      <c r="J181" s="41"/>
      <c r="K181" s="41"/>
      <c r="L181" s="41"/>
      <c r="M181" s="41"/>
      <c r="N181" s="41"/>
      <c r="O181" s="41"/>
      <c r="P181" s="41"/>
      <c r="Q181" s="41">
        <f>SUM(Q182)</f>
        <v>0</v>
      </c>
    </row>
    <row r="182" spans="1:17" s="28" customFormat="1" x14ac:dyDescent="0.2">
      <c r="A182" s="4" t="s">
        <v>205</v>
      </c>
      <c r="B182" s="4" t="s">
        <v>204</v>
      </c>
      <c r="C182" s="47">
        <v>0</v>
      </c>
      <c r="D182" s="47"/>
      <c r="E182" s="47">
        <v>0</v>
      </c>
      <c r="F182" s="47">
        <v>0</v>
      </c>
      <c r="G182" s="47">
        <v>0</v>
      </c>
      <c r="H182" s="47">
        <v>0</v>
      </c>
      <c r="I182" s="47"/>
      <c r="J182" s="47"/>
      <c r="K182" s="47"/>
      <c r="L182" s="47"/>
      <c r="M182" s="47"/>
      <c r="N182" s="47"/>
      <c r="O182" s="47"/>
      <c r="P182" s="47"/>
      <c r="Q182" s="47">
        <f t="shared" si="37"/>
        <v>0</v>
      </c>
    </row>
    <row r="183" spans="1:17" s="29" customFormat="1" x14ac:dyDescent="0.2">
      <c r="A183" s="71" t="s">
        <v>212</v>
      </c>
      <c r="B183" s="71"/>
      <c r="C183" s="48">
        <f>+C175+C178+C181</f>
        <v>0</v>
      </c>
      <c r="D183" s="48"/>
      <c r="E183" s="48">
        <f t="shared" ref="E183:H183" si="40">+E175+E178+E181</f>
        <v>0</v>
      </c>
      <c r="F183" s="48">
        <f t="shared" si="40"/>
        <v>0</v>
      </c>
      <c r="G183" s="48">
        <f t="shared" si="40"/>
        <v>0</v>
      </c>
      <c r="H183" s="48">
        <f t="shared" si="40"/>
        <v>0</v>
      </c>
      <c r="I183" s="48"/>
      <c r="J183" s="48"/>
      <c r="K183" s="48"/>
      <c r="L183" s="48"/>
      <c r="M183" s="48"/>
      <c r="N183" s="48"/>
      <c r="O183" s="48"/>
      <c r="P183" s="48"/>
      <c r="Q183" s="48">
        <f t="shared" si="37"/>
        <v>0</v>
      </c>
    </row>
    <row r="184" spans="1:17" s="28" customFormat="1" x14ac:dyDescent="0.2">
      <c r="A184" s="4"/>
      <c r="B184" s="4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27"/>
    </row>
    <row r="185" spans="1:17" s="25" customFormat="1" ht="15.75" thickBot="1" x14ac:dyDescent="0.25">
      <c r="A185" s="72" t="s">
        <v>213</v>
      </c>
      <c r="B185" s="72"/>
      <c r="C185" s="18">
        <f t="shared" ref="C185:P185" si="41">+C15+C183</f>
        <v>21215522200</v>
      </c>
      <c r="D185" s="18">
        <f t="shared" si="41"/>
        <v>21197222200</v>
      </c>
      <c r="E185" s="18">
        <f t="shared" si="41"/>
        <v>1625088318.04</v>
      </c>
      <c r="F185" s="18">
        <f t="shared" si="41"/>
        <v>1656740177.28</v>
      </c>
      <c r="G185" s="18">
        <f t="shared" si="41"/>
        <v>1656881870.8899999</v>
      </c>
      <c r="H185" s="18">
        <f t="shared" si="41"/>
        <v>1672360909.1900003</v>
      </c>
      <c r="I185" s="18">
        <f t="shared" si="41"/>
        <v>0</v>
      </c>
      <c r="J185" s="18">
        <f t="shared" si="41"/>
        <v>0</v>
      </c>
      <c r="K185" s="18">
        <f t="shared" si="41"/>
        <v>0</v>
      </c>
      <c r="L185" s="18">
        <f t="shared" si="41"/>
        <v>0</v>
      </c>
      <c r="M185" s="18">
        <f t="shared" si="41"/>
        <v>0</v>
      </c>
      <c r="N185" s="18">
        <f t="shared" si="41"/>
        <v>0</v>
      </c>
      <c r="O185" s="18">
        <f t="shared" si="41"/>
        <v>0</v>
      </c>
      <c r="P185" s="18">
        <f t="shared" si="41"/>
        <v>0</v>
      </c>
      <c r="Q185" s="18">
        <f>+Q15+Q183</f>
        <v>6611071275.3999996</v>
      </c>
    </row>
    <row r="186" spans="1:17" ht="15.75" thickTop="1" x14ac:dyDescent="0.2">
      <c r="A186" s="21" t="s">
        <v>94</v>
      </c>
    </row>
    <row r="188" spans="1:17" x14ac:dyDescent="0.25">
      <c r="A188" s="19" t="s">
        <v>81</v>
      </c>
    </row>
    <row r="189" spans="1:17" x14ac:dyDescent="0.2">
      <c r="A189" s="20" t="s">
        <v>82</v>
      </c>
    </row>
    <row r="190" spans="1:17" ht="24.75" customHeight="1" x14ac:dyDescent="0.2">
      <c r="A190" s="70" t="s">
        <v>83</v>
      </c>
      <c r="B190" s="70"/>
    </row>
    <row r="191" spans="1:17" x14ac:dyDescent="0.2">
      <c r="A191" s="20" t="s">
        <v>84</v>
      </c>
    </row>
    <row r="192" spans="1:17" x14ac:dyDescent="0.2">
      <c r="A192" s="20" t="s">
        <v>85</v>
      </c>
    </row>
    <row r="193" spans="1:17" x14ac:dyDescent="0.2">
      <c r="A193" s="20" t="s">
        <v>86</v>
      </c>
    </row>
    <row r="194" spans="1:17" x14ac:dyDescent="0.2">
      <c r="A194" s="20" t="s">
        <v>87</v>
      </c>
    </row>
    <row r="195" spans="1:17" x14ac:dyDescent="0.2">
      <c r="A195" s="20"/>
    </row>
    <row r="196" spans="1:17" x14ac:dyDescent="0.2">
      <c r="A196" s="20"/>
    </row>
    <row r="197" spans="1:17" x14ac:dyDescent="0.2">
      <c r="A197" s="20"/>
    </row>
    <row r="199" spans="1:17" x14ac:dyDescent="0.2">
      <c r="B199" s="51"/>
      <c r="E199" s="55"/>
      <c r="F199" s="55"/>
      <c r="H199" s="6"/>
      <c r="I199" s="6"/>
      <c r="J199" s="6"/>
      <c r="K199" s="6"/>
      <c r="L199" s="6"/>
      <c r="M199" s="6"/>
      <c r="N199" s="6"/>
      <c r="O199" s="6"/>
      <c r="P199" s="6"/>
      <c r="Q199" s="6"/>
    </row>
    <row r="200" spans="1:17" s="3" customFormat="1" x14ac:dyDescent="0.2">
      <c r="A200" s="23"/>
      <c r="B200" s="44" t="s">
        <v>214</v>
      </c>
      <c r="C200" s="49"/>
      <c r="D200" s="24"/>
      <c r="E200" s="73" t="s">
        <v>215</v>
      </c>
      <c r="F200" s="73"/>
      <c r="G200" s="8"/>
      <c r="H200" s="49"/>
      <c r="I200" s="49"/>
      <c r="J200" s="49"/>
      <c r="K200" s="49"/>
      <c r="L200" s="49"/>
      <c r="M200" s="49"/>
      <c r="N200" s="49"/>
      <c r="O200" s="49"/>
      <c r="P200" s="49"/>
      <c r="Q200" s="49"/>
    </row>
    <row r="201" spans="1:17" x14ac:dyDescent="0.2">
      <c r="B201" s="45" t="s">
        <v>216</v>
      </c>
      <c r="E201" s="74" t="s">
        <v>217</v>
      </c>
      <c r="F201" s="74"/>
      <c r="H201" s="6"/>
      <c r="I201" s="6"/>
      <c r="J201" s="6"/>
      <c r="K201" s="6"/>
      <c r="L201" s="6"/>
      <c r="M201" s="6"/>
      <c r="N201" s="6"/>
      <c r="O201" s="6"/>
      <c r="P201" s="6"/>
      <c r="Q201" s="6"/>
    </row>
    <row r="202" spans="1:17" x14ac:dyDescent="0.2">
      <c r="B202" s="50"/>
    </row>
  </sheetData>
  <mergeCells count="10">
    <mergeCell ref="A190:B190"/>
    <mergeCell ref="A183:B183"/>
    <mergeCell ref="A185:B185"/>
    <mergeCell ref="E200:F200"/>
    <mergeCell ref="E201:F201"/>
    <mergeCell ref="A9:Q9"/>
    <mergeCell ref="A10:Q10"/>
    <mergeCell ref="A11:Q11"/>
    <mergeCell ref="A14:B14"/>
    <mergeCell ref="A15:B15"/>
  </mergeCells>
  <phoneticPr fontId="11" type="noConversion"/>
  <printOptions horizontalCentered="1"/>
  <pageMargins left="0.23622047244094491" right="0.23622047244094491" top="0.35433070866141736" bottom="0.35433070866141736" header="0.31496062992125984" footer="0.31496062992125984"/>
  <pageSetup scale="59" fitToHeight="0" orientation="landscape" r:id="rId1"/>
  <headerFooter>
    <oddFooter>&amp;C&amp;P</oddFooter>
  </headerFooter>
  <rowBreaks count="3" manualBreakCount="3">
    <brk id="58" max="16" man="1"/>
    <brk id="105" max="16" man="1"/>
    <brk id="151" max="16" man="1"/>
  </rowBreaks>
  <ignoredErrors>
    <ignoredError sqref="Q32:Q35 Q42 Q38:Q40 Q119:Q121 Q176:Q177 Q166:Q167 Q124 Q126:Q127 Q169:Q171 Q179:Q180 Q182:Q183 Q105 Q162:Q164 Q147 Q149 Q154:Q156 Q158:Q160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Mirian Rocio Jaime German</cp:lastModifiedBy>
  <cp:lastPrinted>2024-05-09T18:48:18Z</cp:lastPrinted>
  <dcterms:created xsi:type="dcterms:W3CDTF">2021-09-03T13:12:25Z</dcterms:created>
  <dcterms:modified xsi:type="dcterms:W3CDTF">2024-05-09T18:48:20Z</dcterms:modified>
</cp:coreProperties>
</file>